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art here" sheetId="1" state="visible" r:id="rId1"/>
    <sheet xmlns:r="http://schemas.openxmlformats.org/officeDocument/2006/relationships" name="Results" sheetId="2" state="visible" r:id="rId2"/>
    <sheet xmlns:r="http://schemas.openxmlformats.org/officeDocument/2006/relationships" name="Test drive" sheetId="3" state="visible" r:id="rId3"/>
    <sheet xmlns:r="http://schemas.openxmlformats.org/officeDocument/2006/relationships" name="Canada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0"/>
    <numFmt numFmtId="165" formatCode="$#,##0;($#,##0);$0"/>
    <numFmt numFmtId="166" formatCode="0.0"/>
    <numFmt numFmtId="167" formatCode="0&quot; / 5&quot;"/>
  </numFmts>
  <fonts count="10">
    <font>
      <name val="Carlito"/>
      <sz val="11"/>
    </font>
    <font>
      <name val="Arial"/>
      <color rgb="FF0F1A20"/>
      <sz val="11"/>
    </font>
    <font>
      <name val="Arial"/>
      <b val="1"/>
      <color rgb="FF8A2E26"/>
      <sz val="17"/>
    </font>
    <font>
      <name val="Arial"/>
      <color rgb="FF6D6F72"/>
      <sz val="9"/>
    </font>
    <font>
      <name val="Arial"/>
      <color rgb="FF6D6F72"/>
      <sz val="10"/>
    </font>
    <font>
      <name val="Arial"/>
      <b val="1"/>
      <color rgb="FFF2EFE6"/>
      <sz val="10"/>
    </font>
    <font>
      <name val="Arial"/>
      <color rgb="FF24394D"/>
      <sz val="11"/>
    </font>
    <font>
      <name val="Arial"/>
      <color rgb="FF6D6F72"/>
      <sz val="8"/>
    </font>
    <font>
      <name val="Arial"/>
      <color rgb="FF24394D"/>
      <sz val="10"/>
    </font>
    <font>
      <name val="Arial"/>
      <b val="1"/>
      <color rgb="FF8A2E26"/>
      <sz val="11"/>
    </font>
  </fonts>
  <fills count="5">
    <fill>
      <patternFill/>
    </fill>
    <fill>
      <patternFill patternType="gray125"/>
    </fill>
    <fill>
      <patternFill patternType="solid">
        <fgColor rgb="FFF2EFE6"/>
      </patternFill>
    </fill>
    <fill>
      <patternFill patternType="solid">
        <fgColor rgb="FF0F1A20"/>
      </patternFill>
    </fill>
    <fill>
      <patternFill patternType="solid">
        <fgColor rgb="FFFBF1D5"/>
      </patternFill>
    </fill>
  </fills>
  <borders count="1">
    <border/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49" fontId="1" fillId="2" borderId="0" applyAlignment="1" pivotButton="0" quotePrefix="0" xfId="0">
      <alignment vertical="center"/>
    </xf>
    <xf numFmtId="164" fontId="1" fillId="2" borderId="0" applyAlignment="1" pivotButton="0" quotePrefix="0" xfId="0">
      <alignment vertical="center"/>
    </xf>
    <xf numFmtId="165" fontId="1" fillId="2" borderId="0" applyAlignment="1" pivotButton="0" quotePrefix="0" xfId="0">
      <alignment vertical="center"/>
    </xf>
    <xf numFmtId="166" fontId="1" fillId="2" borderId="0" applyAlignment="1" pivotButton="0" quotePrefix="0" xfId="0">
      <alignment vertical="center"/>
    </xf>
    <xf numFmtId="167" fontId="1" fillId="2" borderId="0" applyAlignment="1" pivotButton="0" quotePrefix="0" xfId="0">
      <alignment vertical="center"/>
    </xf>
    <xf numFmtId="0" fontId="1" fillId="4" borderId="0" applyAlignment="1" pivotButton="0" quotePrefix="0" xfId="0">
      <alignment vertical="center"/>
    </xf>
    <xf numFmtId="0" fontId="6" fillId="4" borderId="0" applyAlignment="1" pivotButton="0" quotePrefix="0" xfId="0">
      <alignment vertical="center"/>
    </xf>
    <xf numFmtId="165" fontId="6" fillId="4" borderId="0" applyAlignment="1" pivotButton="0" quotePrefix="0" xfId="0">
      <alignment vertical="center"/>
    </xf>
    <xf numFmtId="0" fontId="7" fillId="2" borderId="0" applyAlignment="1" pivotButton="0" quotePrefix="0" xfId="0">
      <alignment vertical="center"/>
    </xf>
    <xf numFmtId="0" fontId="7" fillId="2" borderId="0" applyAlignment="1" pivotButton="0" quotePrefix="0" xfId="0">
      <alignment vertical="center" wrapText="1"/>
    </xf>
    <xf numFmtId="0" fontId="8" fillId="2" borderId="0" applyAlignment="1" pivotButton="0" quotePrefix="0" xfId="0">
      <alignment vertical="center"/>
    </xf>
    <xf numFmtId="0" fontId="8" fillId="2" borderId="0" applyAlignment="1" pivotButton="0" quotePrefix="0" xfId="0">
      <alignment vertical="center" wrapText="1"/>
    </xf>
    <xf numFmtId="0" fontId="6" fillId="2" borderId="0" applyAlignment="1" pivotButton="0" quotePrefix="0" xfId="0">
      <alignment vertical="center"/>
    </xf>
    <xf numFmtId="0" fontId="9" fillId="2" borderId="0" applyAlignment="1" pivotButton="0" quotePrefix="0" xfId="0">
      <alignment vertical="center" wrapText="1"/>
    </xf>
    <xf numFmtId="49" fontId="1" fillId="2" borderId="0" applyAlignment="1" pivotButton="0" quotePrefix="0" xfId="0">
      <alignment vertical="center"/>
    </xf>
    <xf numFmtId="164" fontId="1" fillId="2" borderId="0" applyAlignment="1" pivotButton="0" quotePrefix="0" xfId="0">
      <alignment vertical="center"/>
    </xf>
    <xf numFmtId="165" fontId="1" fillId="2" borderId="0" applyAlignment="1" pivotButton="0" quotePrefix="0" xfId="0">
      <alignment vertical="center"/>
    </xf>
    <xf numFmtId="166" fontId="1" fillId="2" borderId="0" applyAlignment="1" pivotButton="0" quotePrefix="0" xfId="0">
      <alignment vertical="center"/>
    </xf>
    <xf numFmtId="167" fontId="1" fillId="2" borderId="0" applyAlignment="1" pivotButton="0" quotePrefix="0" xfId="0">
      <alignment vertical="center"/>
    </xf>
    <xf numFmtId="165" fontId="6" fillId="4" borderId="0" applyAlignment="1" pivotButton="0" quotePrefix="0" xfId="0">
      <alignment vertical="center"/>
    </xf>
  </cellXfs>
  <cellStyles count="1">
    <cellStyle name="Normal" xfId="0"/>
  </cellStyles>
  <dxfs count="1">
    <dxf>
      <font>
        <color rgb="FF777777"/>
      </font>
      <fill>
        <patternFill patternType="solid">
          <bgColor rgb="FFE7E5DF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<Relationships xmlns="http://schemas.openxmlformats.org/package/2006/relationships"><Relationship Type="http://schemas.openxmlformats.org/officeDocument/2006/relationships/hyperlink" Target="https://www2.gov.bc.ca/gov/content/housing-tenancy/residential-tenancies" TargetMode="External" Id="rId1"/><Relationship Type="http://schemas.openxmlformats.org/officeDocument/2006/relationships/hyperlink" Target="https://www.alberta.ca/residential-tenancies" TargetMode="External" Id="rId2"/><Relationship Type="http://schemas.openxmlformats.org/officeDocument/2006/relationships/hyperlink" Target="https://www.saskatchewan.ca/residents/housing-and-renting/renting-and-leasing" TargetMode="External" Id="rId3"/><Relationship Type="http://schemas.openxmlformats.org/officeDocument/2006/relationships/hyperlink" Target="https://www.gov.mb.ca/cca/rtb/" TargetMode="External" Id="rId4"/><Relationship Type="http://schemas.openxmlformats.org/officeDocument/2006/relationships/hyperlink" Target="https://tribunalsontario.ca/ltb/" TargetMode="External" Id="rId5"/><Relationship Type="http://schemas.openxmlformats.org/officeDocument/2006/relationships/hyperlink" Target="https://www.tal.gouv.qc.ca/en" TargetMode="External" Id="rId6"/><Relationship Type="http://schemas.openxmlformats.org/officeDocument/2006/relationships/hyperlink" Target="https://www.gnb.ca/en/topic/family-home-community/housing-property/lease.html" TargetMode="External" Id="rId7"/><Relationship Type="http://schemas.openxmlformats.org/officeDocument/2006/relationships/hyperlink" Target="https://novascotia.ca/residential-tenancies-tenants-and-landlords/" TargetMode="External" Id="rId8"/><Relationship Type="http://schemas.openxmlformats.org/officeDocument/2006/relationships/hyperlink" Target="https://peirentaloffice.ca/" TargetMode="External" Id="rId9"/><Relationship Type="http://schemas.openxmlformats.org/officeDocument/2006/relationships/hyperlink" Target="https://www.gov.nl.ca/gs/landlord-tenant/" TargetMode="External" Id="rId10"/><Relationship Type="http://schemas.openxmlformats.org/officeDocument/2006/relationships/hyperlink" Target="https://yukon.ca/en/places/residential-tenancies-office-location-and-hours" TargetMode="External" Id="rId11"/><Relationship Type="http://schemas.openxmlformats.org/officeDocument/2006/relationships/hyperlink" Target="https://www.justice.gov.nt.ca/en/boards-agencies/rental-office/" TargetMode="External" Id="rId12"/><Relationship Type="http://schemas.openxmlformats.org/officeDocument/2006/relationships/hyperlink" Target="https://www.nunavutlegislation.ca/en/consolidated-law/residential-tenancies-act-official-consolidation" TargetMode="External" Id="rId13"/><Relationship Type="http://schemas.openxmlformats.org/officeDocument/2006/relationships/hyperlink" Target="https://www.canada.ca/en/financial-consumer-agency/services/buying-home.html" TargetMode="External" Id="rId14"/><Relationship Type="http://schemas.openxmlformats.org/officeDocument/2006/relationships/hyperlink" Target="https://www.canada.ca/en/revenue-agency/services/tax/individuals/topics/rrsps-related-plans/what-home-buyers-plan/participate-home-buyers-plan.html" TargetMode="External" Id="rId15"/><Relationship Type="http://schemas.openxmlformats.org/officeDocument/2006/relationships/hyperlink" Target="https://www.canada.ca/en/revenue-agency/services/tax/individuals/topics/first-home-savings-account.html" TargetMode="External" Id="rId16"/><Relationship Type="http://schemas.openxmlformats.org/officeDocument/2006/relationships/hyperlink" Target="https://www.cmhc-schl.gc.ca/consumers/renting-a-home/i-am-renting/rent-increases" TargetMode="External" Id="rId17"/></Relationships>
</file>

<file path=xl/worksheets/sheet1.xml><?xml version="1.0" encoding="utf-8"?>
<worksheet xmlns="http://schemas.openxmlformats.org/spreadsheetml/2006/main">
  <sheetPr>
    <tabColor rgb="FF8A2E26"/>
    <outlinePr summaryBelow="1" summaryRight="1"/>
    <pageSetUpPr/>
  </sheetPr>
  <dimension ref="A1:F51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Before You Move Here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4" customHeight="1">
      <c r="A5" s="3" t="n"/>
      <c r="B5" s="7" t="inlineStr">
        <is>
          <t>A short guide before you start. The examples are fictional. Replace them with your own estimates; you do not need perfect numbers.</t>
        </is>
      </c>
    </row>
    <row r="6" ht="27" customHeight="1">
      <c r="A6" s="3" t="n"/>
      <c r="B6" s="3" t="n"/>
      <c r="C6" s="3" t="n"/>
      <c r="D6" s="3" t="n"/>
      <c r="E6" s="3" t="n"/>
      <c r="F6" s="3" t="n"/>
    </row>
    <row r="7" ht="25" customHeight="1">
      <c r="A7" s="3" t="n"/>
      <c r="B7" s="9" t="inlineStr">
        <is>
          <t>1. START WITH THE BASICS</t>
        </is>
      </c>
    </row>
    <row r="8" ht="62" customHeight="1">
      <c r="A8" s="3" t="n"/>
      <c r="B8" s="4" t="inlineStr">
        <is>
          <t>Open the Test drive tab. Name the neighbourhood and enter the housing cost. Try the real commute and answer the five nearby-needs questions. Return for an after-work visit when you can.</t>
        </is>
      </c>
    </row>
    <row r="9" ht="27" customHeight="1">
      <c r="A9" s="3" t="n"/>
      <c r="B9" s="3" t="n"/>
      <c r="C9" s="3" t="n"/>
      <c r="D9" s="3" t="n"/>
      <c r="E9" s="3" t="n"/>
      <c r="F9" s="3" t="n"/>
    </row>
    <row r="10" ht="25" customHeight="1">
      <c r="A10" s="3" t="n"/>
      <c r="B10" s="9" t="inlineStr">
        <is>
          <t>2. ONLY ADD WHAT MATTERS</t>
        </is>
      </c>
    </row>
    <row r="11" ht="60" customHeight="1">
      <c r="A11" s="3" t="n"/>
      <c r="B11" s="4" t="inlineStr">
        <is>
          <t>The current-home comparison is optional. Use the same housing and transportation costs for both homes so the difference is fair.</t>
        </is>
      </c>
    </row>
    <row r="12" ht="27" customHeight="1">
      <c r="A12" s="3" t="n"/>
      <c r="B12" s="3" t="n"/>
      <c r="C12" s="3" t="n"/>
      <c r="D12" s="3" t="n"/>
      <c r="E12" s="3" t="n"/>
      <c r="F12" s="3" t="n"/>
    </row>
    <row r="13" ht="25" customHeight="1">
      <c r="A13" s="3" t="n"/>
      <c r="B13" s="9" t="inlineStr">
        <is>
          <t>3. READ THE TRADE-OFF</t>
        </is>
      </c>
    </row>
    <row r="14" ht="62" customHeight="1">
      <c r="A14" s="3" t="n"/>
      <c r="B14" s="4" t="inlineStr">
        <is>
          <t>Open Results. Listen to your own observations. A convenient map location may feel different in bad weather, after dark or at the time you normally travel.</t>
        </is>
      </c>
    </row>
    <row r="15" ht="27" customHeight="1">
      <c r="A15" s="3" t="n"/>
      <c r="B15" s="3" t="n"/>
      <c r="C15" s="3" t="n"/>
      <c r="D15" s="3" t="n"/>
      <c r="E15" s="3" t="n"/>
      <c r="F15" s="3" t="n"/>
    </row>
    <row r="16" ht="25" customHeight="1">
      <c r="A16" s="3" t="n"/>
      <c r="B16" s="9" t="inlineStr">
        <is>
          <t>WHAT YOU CAN CHANGE</t>
        </is>
      </c>
    </row>
    <row r="17" ht="48" customHeight="1">
      <c r="A17" s="3" t="n"/>
      <c r="B17" s="4" t="inlineStr">
        <is>
          <t>Amber cells are for your answers. Grey cells do not apply to the current selection. Other cells calculate automatically. Use the dropdown arrow where available.</t>
        </is>
      </c>
    </row>
    <row r="18" ht="48" customHeight="1">
      <c r="A18" s="3" t="n"/>
      <c r="B18" s="4" t="inlineStr">
        <is>
          <t>Enter 0 when a cost really is zero. A blank is not always zero: important missing inputs leave results blank or show a prompt. Optional blank costs are treated as zero.</t>
        </is>
      </c>
    </row>
    <row r="19" ht="48" customHeight="1">
      <c r="A19" s="3" t="n"/>
      <c r="B19" s="4" t="inlineStr">
        <is>
          <t>The + controls beside row numbers expand optional details or calculation steps. You can leave them closed for a first pass. Save a separate copy before exploring another decision.</t>
        </is>
      </c>
    </row>
    <row r="20" ht="27" customHeight="1">
      <c r="A20" s="3" t="n"/>
      <c r="B20" s="3" t="n"/>
      <c r="C20" s="3" t="n"/>
      <c r="D20" s="3" t="n"/>
      <c r="E20" s="3" t="n"/>
      <c r="F20" s="3" t="n"/>
    </row>
    <row r="21" ht="25" customHeight="1">
      <c r="A21" s="3" t="n"/>
      <c r="B21" s="9" t="inlineStr">
        <is>
          <t>WHAT THE NUMBERS MEAN</t>
        </is>
      </c>
    </row>
    <row r="22" ht="27" customHeight="1">
      <c r="A22" s="3" t="n"/>
      <c r="B22" s="3" t="n"/>
      <c r="C22" s="3" t="n"/>
      <c r="D22" s="3" t="n"/>
      <c r="E22" s="3" t="n"/>
      <c r="F22" s="3" t="n"/>
    </row>
    <row r="23" ht="25" customHeight="1">
      <c r="A23" s="3" t="n"/>
      <c r="B23" s="23" t="inlineStr">
        <is>
          <t>Transportation per month</t>
        </is>
      </c>
    </row>
    <row r="24" ht="47" customHeight="1">
      <c r="A24" s="3" t="n"/>
      <c r="B24" s="4" t="inlineStr">
        <is>
          <t>Work-trip costs spread over 12 months, plus other transport and any extra car or taxi use you enter.</t>
        </is>
      </c>
    </row>
    <row r="25" ht="27" customHeight="1">
      <c r="A25" s="3" t="n"/>
      <c r="B25" s="3" t="n"/>
      <c r="C25" s="3" t="n"/>
      <c r="D25" s="3" t="n"/>
      <c r="E25" s="3" t="n"/>
      <c r="F25" s="3" t="n"/>
    </row>
    <row r="26" ht="25" customHeight="1">
      <c r="A26" s="3" t="n"/>
      <c r="B26" s="23" t="inlineStr">
        <is>
          <t>Full days of commuting</t>
        </is>
      </c>
    </row>
    <row r="27" ht="47" customHeight="1">
      <c r="A27" s="3" t="n"/>
      <c r="B27" s="4" t="inlineStr">
        <is>
          <t>Annual commute hours divided by 24. This is a way to picture the time, not a count of workdays.</t>
        </is>
      </c>
    </row>
    <row r="28" ht="27" customHeight="1">
      <c r="A28" s="3" t="n"/>
      <c r="B28" s="3" t="n"/>
      <c r="C28" s="3" t="n"/>
      <c r="D28" s="3" t="n"/>
      <c r="E28" s="3" t="n"/>
      <c r="F28" s="3" t="n"/>
    </row>
    <row r="29" ht="25" customHeight="1">
      <c r="A29" s="3" t="n"/>
      <c r="B29" s="23" t="inlineStr">
        <is>
          <t>Life radius: 4 / 5</t>
        </is>
      </c>
    </row>
    <row r="30" ht="47" customHeight="1">
      <c r="A30" s="3" t="n"/>
      <c r="B30" s="4" t="inlineStr">
        <is>
          <t>Four of the five everyday needs fit into a comfortable 15-minute trip. It is not an overall neighbourhood score.</t>
        </is>
      </c>
    </row>
    <row r="31" ht="27" customHeight="1">
      <c r="A31" s="3" t="n"/>
      <c r="B31" s="3" t="n"/>
      <c r="C31" s="3" t="n"/>
      <c r="D31" s="3" t="n"/>
      <c r="E31" s="3" t="n"/>
      <c r="F31" s="3" t="n"/>
    </row>
    <row r="32" ht="25" customHeight="1">
      <c r="A32" s="3" t="n"/>
      <c r="B32" s="23" t="inlineStr">
        <is>
          <t>After-hours impression</t>
        </is>
      </c>
    </row>
    <row r="33" ht="47" customHeight="1">
      <c r="A33" s="3" t="n"/>
      <c r="B33" s="4" t="inlineStr">
        <is>
          <t>A summary of your visit notes. One worse-than-expected answer prompts you to revisit that concern.</t>
        </is>
      </c>
    </row>
    <row r="34" ht="27" customHeight="1">
      <c r="A34" s="3" t="n"/>
      <c r="B34" s="3" t="n"/>
      <c r="C34" s="3" t="n"/>
      <c r="D34" s="3" t="n"/>
      <c r="E34" s="3" t="n"/>
      <c r="F34" s="3" t="n"/>
    </row>
    <row r="35" ht="27" customHeight="1">
      <c r="A35" s="3" t="n"/>
      <c r="B35" s="3" t="n"/>
      <c r="C35" s="3" t="n"/>
      <c r="D35" s="3" t="n"/>
      <c r="E35" s="3" t="n"/>
      <c r="F35" s="3" t="n"/>
    </row>
    <row r="36" ht="25" customHeight="1">
      <c r="A36" s="3" t="n"/>
      <c r="B36" s="9" t="inlineStr">
        <is>
          <t>A QUICK EXAMPLE</t>
        </is>
      </c>
    </row>
    <row r="37" ht="56" customHeight="1">
      <c r="A37" s="3" t="n"/>
      <c r="B37" s="4" t="inlineStr">
        <is>
          <t>A 34-minute one-way commute, four days a week for 46 weeks, is about 209 hours a year. That is about 8.7 full 24-hour days.</t>
        </is>
      </c>
    </row>
    <row r="38" ht="27" customHeight="1">
      <c r="A38" s="3" t="n"/>
      <c r="B38" s="3" t="n"/>
      <c r="C38" s="3" t="n"/>
      <c r="D38" s="3" t="n"/>
      <c r="E38" s="3" t="n"/>
      <c r="F38" s="3" t="n"/>
    </row>
    <row r="39" ht="25" customHeight="1">
      <c r="A39" s="3" t="n"/>
      <c r="B39" s="9" t="inlineStr">
        <is>
          <t>KEEP LIFE IN THE PICTURE</t>
        </is>
      </c>
    </row>
    <row r="40" ht="27" customHeight="1">
      <c r="A40" s="3" t="n"/>
      <c r="B40" s="3" t="n"/>
      <c r="C40" s="3" t="n"/>
      <c r="D40" s="3" t="n"/>
      <c r="E40" s="3" t="n"/>
      <c r="F40" s="3" t="n"/>
    </row>
    <row r="41" ht="32" customHeight="1">
      <c r="A41" s="3" t="n"/>
      <c r="B41" s="4" t="inlineStr">
        <is>
          <t>Could I do my usual errands without planning a separate trip?</t>
        </is>
      </c>
    </row>
    <row r="42" ht="32" customHeight="1">
      <c r="A42" s="3" t="n"/>
      <c r="B42" s="4" t="inlineStr">
        <is>
          <t>Would this commute still work in winter?</t>
        </is>
      </c>
    </row>
    <row r="43" ht="32" customHeight="1">
      <c r="A43" s="3" t="n"/>
      <c r="B43" s="4" t="inlineStr">
        <is>
          <t>Where would I go when I want to leave the house?</t>
        </is>
      </c>
    </row>
    <row r="44" ht="27" customHeight="1">
      <c r="A44" s="3" t="n"/>
      <c r="B44" s="3" t="n"/>
      <c r="C44" s="3" t="n"/>
      <c r="D44" s="3" t="n"/>
      <c r="E44" s="3" t="n"/>
      <c r="F44" s="3" t="n"/>
    </row>
    <row r="45" ht="25" customHeight="1">
      <c r="A45" s="3" t="n"/>
      <c r="B45" s="9" t="inlineStr">
        <is>
          <t>HOW TO READ A COMPARISON</t>
        </is>
      </c>
    </row>
    <row r="46" ht="56" customHeight="1">
      <c r="A46" s="3" t="n"/>
      <c r="B46" s="4" t="inlineStr">
        <is>
          <t>From and To are the numbered columns, not rankings. Positive cost means the To option costs more. A cost in brackets means a saving. Positive hours returned mean less commuting.</t>
        </is>
      </c>
    </row>
    <row r="47" ht="27" customHeight="1">
      <c r="A47" s="3" t="n"/>
      <c r="B47" s="3" t="n"/>
      <c r="C47" s="3" t="n"/>
      <c r="D47" s="3" t="n"/>
      <c r="E47" s="3" t="n"/>
      <c r="F47" s="3" t="n"/>
    </row>
    <row r="48" ht="27" customHeight="1">
      <c r="A48" s="3" t="n"/>
      <c r="B48" s="3" t="n"/>
      <c r="C48" s="3" t="n"/>
      <c r="D48" s="3" t="n"/>
      <c r="E48" s="3" t="n"/>
      <c r="F48" s="3" t="n"/>
    </row>
    <row r="49" ht="48" customHeight="1">
      <c r="A49" s="3" t="n"/>
      <c r="B49" s="7" t="inlineStr">
        <is>
          <t>All money is in Canadian dollars. The Canada tab links to current official guidance. Estimates help you compare; they do not decide which home or path is right for you.</t>
        </is>
      </c>
    </row>
    <row r="50" ht="27" customHeight="1">
      <c r="A50" s="3" t="n"/>
      <c r="B50" s="3" t="n"/>
      <c r="C50" s="3" t="n"/>
      <c r="D50" s="3" t="n"/>
      <c r="E50" s="3" t="n"/>
      <c r="F50" s="3" t="n"/>
    </row>
    <row r="51" ht="27" customHeight="1">
      <c r="A51" s="3" t="n"/>
      <c r="B51" s="3" t="n"/>
      <c r="C51" s="3" t="n"/>
      <c r="D51" s="3" t="n"/>
      <c r="E51" s="3" t="n"/>
      <c r="F51" s="3" t="n"/>
    </row>
  </sheetData>
  <mergeCells count="31">
    <mergeCell ref="B7:F7"/>
    <mergeCell ref="B16:F16"/>
    <mergeCell ref="B3:F3"/>
    <mergeCell ref="B46:F46"/>
    <mergeCell ref="B18:F18"/>
    <mergeCell ref="B27:F27"/>
    <mergeCell ref="B21:F21"/>
    <mergeCell ref="B43:F43"/>
    <mergeCell ref="B39:F39"/>
    <mergeCell ref="B2:F2"/>
    <mergeCell ref="B11:F11"/>
    <mergeCell ref="B42:F42"/>
    <mergeCell ref="B23:F23"/>
    <mergeCell ref="B14:F14"/>
    <mergeCell ref="B8:F8"/>
    <mergeCell ref="B17:F17"/>
    <mergeCell ref="B13:F13"/>
    <mergeCell ref="B29:F29"/>
    <mergeCell ref="B10:F10"/>
    <mergeCell ref="B19:F19"/>
    <mergeCell ref="B37:F37"/>
    <mergeCell ref="B49:F49"/>
    <mergeCell ref="B30:F30"/>
    <mergeCell ref="B24:F24"/>
    <mergeCell ref="B33:F33"/>
    <mergeCell ref="B5:F5"/>
    <mergeCell ref="B45:F45"/>
    <mergeCell ref="B36:F36"/>
    <mergeCell ref="B32:F32"/>
    <mergeCell ref="B26:F26"/>
    <mergeCell ref="B41:F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8A2E26"/>
    <outlinePr summaryBelow="1" summaryRight="1"/>
    <pageSetUpPr/>
  </sheetPr>
  <dimension ref="A1:F5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Before You Move Here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8" customHeight="1">
      <c r="A5" s="3" t="n"/>
      <c r="B5" s="7" t="inlineStr">
        <is>
          <t>New here? Open Start here first. Then enter your answers on Test drive. These are fictional examples until you replace them.</t>
        </is>
      </c>
    </row>
    <row r="6" ht="27" customHeight="1">
      <c r="A6" s="3" t="n"/>
      <c r="B6" s="3" t="n"/>
      <c r="C6" s="3" t="n"/>
      <c r="D6" s="3" t="n"/>
      <c r="E6" s="3" t="n"/>
      <c r="F6" s="3" t="n"/>
    </row>
    <row r="7" ht="25" customHeight="1">
      <c r="A7" s="3" t="n"/>
      <c r="B7" s="9" t="inlineStr">
        <is>
          <t>WHAT YOU TOLD US</t>
        </is>
      </c>
    </row>
    <row r="8" ht="27" customHeight="1">
      <c r="A8" s="3" t="n"/>
      <c r="B8" s="3" t="inlineStr">
        <is>
          <t>Neighbourhood</t>
        </is>
      </c>
      <c r="C8" s="24" t="str">
        <f>'Test drive'!C8</f>
        <v>Example neighbourhood</v>
      </c>
      <c r="D8" s="3" t="n"/>
      <c r="E8" s="3" t="n"/>
      <c r="F8" s="3" t="n"/>
    </row>
    <row r="9" ht="27" customHeight="1">
      <c r="A9" s="3" t="n"/>
      <c r="B9" s="3" t="inlineStr">
        <is>
          <t>One-way commute / minutes</t>
        </is>
      </c>
      <c r="C9" s="25">
        <f>IF('Test drive'!C11="","",'Test drive'!C11)</f>
        <v>34</v>
      </c>
      <c r="D9" s="3" t="n"/>
      <c r="E9" s="3" t="n"/>
      <c r="F9" s="3" t="n"/>
    </row>
    <row r="10" ht="27" customHeight="1">
      <c r="A10" s="3" t="n"/>
      <c r="B10" s="3" t="n"/>
      <c r="C10" s="3" t="n"/>
      <c r="D10" s="3" t="n"/>
      <c r="E10" s="3" t="n"/>
      <c r="F10" s="3" t="n"/>
    </row>
    <row r="11" ht="25" customHeight="1">
      <c r="A11" s="3" t="n"/>
      <c r="B11" s="9" t="inlineStr">
        <is>
          <t>WHAT THAT ACTUALLY MEANS</t>
        </is>
      </c>
    </row>
    <row r="12" ht="27" customHeight="1">
      <c r="A12" s="3" t="n"/>
      <c r="B12" s="3" t="inlineStr">
        <is>
          <t>Housing / month</t>
        </is>
      </c>
      <c r="C12" s="26">
        <f>IF('Test drive'!C9="","",'Test drive'!C9)</f>
        <v>2700</v>
      </c>
      <c r="D12" s="3" t="n"/>
      <c r="E12" s="3" t="n"/>
      <c r="F12" s="3" t="n"/>
    </row>
    <row r="13" ht="27" customHeight="1">
      <c r="A13" s="3" t="n"/>
      <c r="B13" s="3" t="inlineStr">
        <is>
          <t>Transportation / month</t>
        </is>
      </c>
      <c r="C13" s="26">
        <f>IF('Test drive'!C53="",IF(AND('Test drive'!C13="",N('Test drive'!C12)&gt;0),"Enter trip cost on Test drive",""),'Test drive'!C53)</f>
        <v>153.333333333333</v>
      </c>
      <c r="D13" s="3" t="n"/>
      <c r="E13" s="3" t="n"/>
      <c r="F13" s="3" t="n"/>
    </row>
    <row r="14" ht="27" customHeight="1">
      <c r="A14" s="3" t="n"/>
      <c r="B14" s="3" t="inlineStr">
        <is>
          <t>Housing + transportation</t>
        </is>
      </c>
      <c r="C14" s="26">
        <f>IF('Test drive'!C54="","",'Test drive'!C54)</f>
        <v>2853.33333333333</v>
      </c>
      <c r="D14" s="3" t="n"/>
      <c r="E14" s="3" t="n"/>
      <c r="F14" s="3" t="n"/>
    </row>
    <row r="15" ht="27" customHeight="1">
      <c r="A15" s="3" t="n"/>
      <c r="B15" s="3" t="inlineStr">
        <is>
          <t>Commute cost / year</t>
        </is>
      </c>
      <c r="C15" s="26">
        <f>IF('Test drive'!C55="","",'Test drive'!C55)</f>
        <v>1840</v>
      </c>
      <c r="D15" s="3" t="n"/>
      <c r="E15" s="3" t="n"/>
      <c r="F15" s="3" t="n"/>
    </row>
    <row r="16" ht="27" customHeight="1">
      <c r="A16" s="3" t="n"/>
      <c r="B16" s="3" t="inlineStr">
        <is>
          <t>Commute hours / year</t>
        </is>
      </c>
      <c r="C16" s="25">
        <f>IF('Test drive'!C56="","",'Test drive'!C56)</f>
        <v>208.533333333333</v>
      </c>
      <c r="D16" s="3" t="n"/>
      <c r="E16" s="3" t="n"/>
      <c r="F16" s="3" t="n"/>
    </row>
    <row r="17" ht="27" customHeight="1">
      <c r="A17" s="3" t="n"/>
      <c r="B17" s="3" t="inlineStr">
        <is>
          <t>Full 24-hour days / year</t>
        </is>
      </c>
      <c r="C17" s="27">
        <f>IF('Test drive'!C57="","",'Test drive'!C57)</f>
        <v>8.68888888888889</v>
      </c>
      <c r="D17" s="3" t="n"/>
      <c r="E17" s="3" t="n"/>
      <c r="F17" s="3" t="n"/>
    </row>
    <row r="18" ht="27" customHeight="1">
      <c r="A18" s="3" t="n"/>
      <c r="B18" s="3" t="inlineStr">
        <is>
          <t>Commute hours / five years</t>
        </is>
      </c>
      <c r="C18" s="25">
        <f>IF('Test drive'!C58="","",'Test drive'!C58)</f>
        <v>1042.66666666667</v>
      </c>
      <c r="D18" s="3" t="n"/>
      <c r="E18" s="3" t="n"/>
      <c r="F18" s="3" t="n"/>
    </row>
    <row r="19" ht="27" customHeight="1">
      <c r="A19" s="3" t="n"/>
      <c r="B19" s="3" t="inlineStr">
        <is>
          <t>Regular needs in life radius</t>
        </is>
      </c>
      <c r="C19" s="28">
        <f>IF('Test drive'!C59="","",'Test drive'!C59)</f>
        <v>4</v>
      </c>
      <c r="D19" s="3" t="n"/>
      <c r="E19" s="3" t="n"/>
      <c r="F19" s="3" t="n"/>
    </row>
    <row r="20" ht="27" customHeight="1">
      <c r="A20" s="3" t="n"/>
      <c r="B20" s="3" t="n"/>
      <c r="C20" s="3" t="n"/>
      <c r="D20" s="3" t="n"/>
      <c r="E20" s="3" t="n"/>
      <c r="F20" s="3" t="n"/>
    </row>
    <row r="21" ht="27" customHeight="1">
      <c r="A21" s="3" t="n"/>
      <c r="B21" s="3" t="inlineStr">
        <is>
          <t>Winter commute concern</t>
        </is>
      </c>
      <c r="C21" s="24" t="str">
        <f>IF('Test drive'!C15="","Not answered",IF('Test drive'!C15="Yes","Low",IF('Test drive'!C15="Probably","Some uncertainty","Worth testing")))</f>
        <v>Some uncertainty</v>
      </c>
      <c r="D21" s="3" t="n"/>
      <c r="E21" s="3" t="n"/>
      <c r="F21" s="3" t="n"/>
    </row>
    <row r="22" ht="27" customHeight="1">
      <c r="A22" s="3" t="n"/>
      <c r="B22" s="3" t="inlineStr">
        <is>
          <t>Car / taxi use compared with now</t>
        </is>
      </c>
      <c r="C22" s="24" t="str">
        <f>'Test drive'!C29</f>
        <v>Same</v>
      </c>
      <c r="D22" s="3" t="n"/>
      <c r="E22" s="3" t="n"/>
      <c r="F22" s="3" t="n"/>
    </row>
    <row r="23" ht="27" customHeight="1">
      <c r="A23" s="3" t="n"/>
      <c r="B23" s="3" t="inlineStr">
        <is>
          <t>After-hours impression</t>
        </is>
      </c>
      <c r="C23" s="24" t="str">
        <f>'Test drive'!C60</f>
        <v>Some surprises to revisit</v>
      </c>
      <c r="D23" s="3" t="n"/>
      <c r="E23" s="3" t="n"/>
      <c r="F23" s="3" t="n"/>
    </row>
    <row r="24" ht="27" customHeight="1">
      <c r="A24" s="3" t="n"/>
      <c r="B24" s="3" t="n"/>
      <c r="C24" s="3" t="n"/>
      <c r="D24" s="3" t="n"/>
      <c r="E24" s="3" t="n"/>
      <c r="F24" s="3" t="n"/>
    </row>
    <row r="25" ht="27" customHeight="1">
      <c r="A25" s="3" t="n"/>
      <c r="B25" s="3" t="n"/>
      <c r="C25" s="3" t="n"/>
      <c r="D25" s="3" t="n"/>
      <c r="E25" s="3" t="n"/>
      <c r="F25" s="3" t="n"/>
    </row>
    <row r="26" ht="25" customHeight="1">
      <c r="A26" s="3" t="n"/>
      <c r="B26" s="9" t="inlineStr">
        <is>
          <t>WHAT CHANGES BETWEEN YOUR OPTIONS</t>
        </is>
      </c>
    </row>
    <row r="27" ht="27" customHeight="1">
      <c r="A27" s="3" t="n"/>
      <c r="B27" s="3" t="inlineStr">
        <is>
          <t>Change from current monthly cost</t>
        </is>
      </c>
      <c r="C27" s="26">
        <f>IF(OR('Test drive'!C46="",C14=""),"",C14-'Test drive'!C46)</f>
        <v>53.3333333333335</v>
      </c>
      <c r="D27" s="3" t="n"/>
      <c r="E27" s="3" t="n"/>
      <c r="F27" s="3" t="n"/>
    </row>
    <row r="28" ht="27" customHeight="1">
      <c r="A28" s="3" t="n"/>
      <c r="B28" s="3" t="inlineStr">
        <is>
          <t>Commute hours returned / year</t>
        </is>
      </c>
      <c r="C28" s="25">
        <f>IF(OR('Test drive'!C47="",C16=""),"",'Test drive'!C47-C16)</f>
        <v>91.4666666666667</v>
      </c>
      <c r="D28" s="3" t="n"/>
      <c r="E28" s="3" t="n"/>
      <c r="F28" s="3" t="n"/>
    </row>
    <row r="29" ht="42" customHeight="1">
      <c r="A29" s="3" t="n"/>
      <c r="B29" s="7" t="inlineStr">
        <is>
          <t>Optional current costs and annual commute hours go on Test drive. Use the same housing and transportation scope for both.</t>
        </is>
      </c>
    </row>
    <row r="30" ht="27" customHeight="1">
      <c r="A30" s="3" t="n"/>
      <c r="B30" s="3" t="n"/>
      <c r="C30" s="3" t="n"/>
      <c r="D30" s="3" t="n"/>
      <c r="E30" s="3" t="n"/>
      <c r="F30" s="3" t="n"/>
    </row>
    <row r="31" ht="27" customHeight="1">
      <c r="A31" s="3" t="n"/>
      <c r="B31" s="3" t="n"/>
      <c r="C31" s="3" t="n"/>
      <c r="D31" s="3" t="n"/>
      <c r="E31" s="3" t="n"/>
      <c r="F31" s="3" t="n"/>
    </row>
    <row r="32" ht="25" customHeight="1">
      <c r="A32" s="3" t="n"/>
      <c r="B32" s="9" t="inlineStr">
        <is>
          <t>THE THING WORTH THINKING ABOUT</t>
        </is>
      </c>
    </row>
    <row r="33" ht="27" customHeight="1">
      <c r="A33" s="3" t="n"/>
      <c r="B33" s="3" t="n"/>
      <c r="C33" s="3" t="n"/>
      <c r="D33" s="3" t="n"/>
      <c r="E33" s="3" t="n"/>
      <c r="F33" s="3" t="n"/>
    </row>
    <row r="34" ht="27" customHeight="1">
      <c r="A34" s="3" t="n"/>
      <c r="B34" s="4" t="str">
        <f>IF('Test drive'!C23="No","Groceries need a dedicated trip.",IF('Test drive'!C23="","Test the grocery trip.","Groceries fit inside your life radius."))</f>
        <v>Groceries fit inside your life radius.</v>
      </c>
    </row>
    <row r="35" ht="27" customHeight="1">
      <c r="A35" s="3" t="n"/>
    </row>
    <row r="36" ht="27" customHeight="1">
      <c r="A36" s="3" t="n"/>
      <c r="B36" s="4" t="str">
        <f>IF(C16="","Try the actual commute before relying on a travel estimate.","Your commute takes about "&amp;TEXT(C16/12,"0")&amp;" hours each month.")</f>
        <v>Your commute takes about 17 hours each month.</v>
      </c>
    </row>
    <row r="37" ht="27" customHeight="1">
      <c r="A37" s="3" t="n"/>
    </row>
    <row r="38" ht="27" customHeight="1">
      <c r="A38" s="3" t="n"/>
      <c r="B38" s="4" t="str">
        <f>IF('Test drive'!C37="Worse than expected","Evening transit was worse than expected.","Your after-hours visit: "&amp;C23&amp;".")</f>
        <v>Evening transit was worse than expected.</v>
      </c>
    </row>
    <row r="39" ht="27" customHeight="1">
      <c r="A39" s="3" t="n"/>
    </row>
    <row r="40" ht="27" customHeight="1">
      <c r="A40" s="3" t="n"/>
      <c r="B40" s="4" t="str">
        <f>IF('Test drive'!C29="Less","You expect to use a car or taxi less here. That saving is in the transport total.",IF('Test drive'!C29="More","Remember the extra transport beyond the work commute.","Your expected car or taxi use is unchanged."))</f>
        <v>Your expected car or taxi use is unchanged.</v>
      </c>
    </row>
    <row r="41" ht="27" customHeight="1">
      <c r="A41" s="3" t="n"/>
    </row>
    <row r="42" ht="27" customHeight="1">
      <c r="A42" s="3" t="n"/>
      <c r="B42" s="3" t="n"/>
      <c r="C42" s="3" t="n"/>
      <c r="D42" s="3" t="n"/>
      <c r="E42" s="3" t="n"/>
      <c r="F42" s="3" t="n"/>
    </row>
    <row r="43" ht="27" customHeight="1">
      <c r="A43" s="3" t="n"/>
      <c r="B43" s="3" t="n"/>
      <c r="C43" s="3" t="n"/>
      <c r="D43" s="3" t="n"/>
      <c r="E43" s="3" t="n"/>
      <c r="F43" s="3" t="n"/>
    </row>
    <row r="44" ht="27" customHeight="1">
      <c r="A44" s="3" t="n"/>
      <c r="B44" s="3" t="n"/>
      <c r="C44" s="3" t="n"/>
      <c r="D44" s="3" t="n"/>
      <c r="E44" s="3" t="n"/>
      <c r="F44" s="3" t="n"/>
    </row>
    <row r="45" ht="48" customHeight="1">
      <c r="A45" s="3" t="n"/>
      <c r="B45" s="7" t="inlineStr">
        <is>
          <t>WHAT WE ARE ASSUMING: 46 commute weeks by default. Life radius counts five named needs, not neighbourhood quality. Car use and winter concerns are your observations.</t>
        </is>
      </c>
    </row>
    <row r="46" ht="27" customHeight="1">
      <c r="A46" s="3" t="n"/>
      <c r="B46" s="3" t="n"/>
      <c r="C46" s="3" t="n"/>
      <c r="D46" s="3" t="n"/>
      <c r="E46" s="3" t="n"/>
      <c r="F46" s="3" t="n"/>
    </row>
    <row r="47" ht="27" customHeight="1">
      <c r="A47" s="3" t="n"/>
      <c r="B47" s="3" t="n"/>
      <c r="C47" s="3" t="n"/>
      <c r="D47" s="3" t="n"/>
      <c r="E47" s="3" t="n"/>
      <c r="F47" s="3" t="n"/>
    </row>
    <row r="48" ht="27" customHeight="1">
      <c r="A48" s="3" t="n"/>
      <c r="B48" s="3" t="n"/>
      <c r="C48" s="3" t="n"/>
      <c r="D48" s="3" t="n"/>
      <c r="E48" s="3" t="n"/>
      <c r="F48" s="3" t="n"/>
    </row>
    <row r="49" ht="27" customHeight="1">
      <c r="A49" s="3" t="n"/>
      <c r="B49" s="3" t="n"/>
      <c r="C49" s="3" t="n"/>
      <c r="D49" s="3" t="n"/>
      <c r="E49" s="3" t="n"/>
      <c r="F49" s="3" t="n"/>
    </row>
    <row r="50" ht="27" customHeight="1">
      <c r="A50" s="3" t="n"/>
      <c r="B50" s="3" t="n"/>
      <c r="C50" s="3" t="n"/>
      <c r="D50" s="3" t="n"/>
      <c r="E50" s="3" t="n"/>
      <c r="F50" s="3" t="n"/>
    </row>
    <row r="51" ht="27" customHeight="1">
      <c r="A51" s="3" t="n"/>
      <c r="B51" s="3" t="n"/>
      <c r="C51" s="3" t="n"/>
      <c r="D51" s="3" t="n"/>
      <c r="E51" s="3" t="n"/>
      <c r="F51" s="3" t="n"/>
    </row>
    <row r="52" ht="27" customHeight="1">
      <c r="A52" s="3" t="n"/>
      <c r="B52" s="3" t="n"/>
      <c r="C52" s="3" t="n"/>
      <c r="D52" s="3" t="n"/>
      <c r="E52" s="3" t="n"/>
      <c r="F52" s="3" t="n"/>
    </row>
  </sheetData>
  <mergeCells count="13">
    <mergeCell ref="B36:F37"/>
    <mergeCell ref="B29:F29"/>
    <mergeCell ref="B7:F7"/>
    <mergeCell ref="B2:F2"/>
    <mergeCell ref="B11:F11"/>
    <mergeCell ref="B34:F35"/>
    <mergeCell ref="B3:F3"/>
    <mergeCell ref="B5:F5"/>
    <mergeCell ref="B40:F41"/>
    <mergeCell ref="B45:F45"/>
    <mergeCell ref="B32:F32"/>
    <mergeCell ref="B26:F26"/>
    <mergeCell ref="B38:F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5A5F3A"/>
    <outlinePr summaryBelow="1" showOutlineSymbols="1"/>
    <pageSetUpPr/>
  </sheetPr>
  <dimension ref="A1:F66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Your neighbourhood test drive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8" customHeight="1">
      <c r="A5" s="3" t="n"/>
      <c r="B5" s="7" t="inlineStr">
        <is>
          <t>Start here explains every main result. Fill the amber cells below. Expand + for optional details. Read Results when you have your first estimates.</t>
        </is>
      </c>
    </row>
    <row r="6" ht="27" customHeight="1">
      <c r="A6" s="3" t="n"/>
      <c r="B6" s="3" t="inlineStr">
        <is>
          <t>Province / territory</t>
        </is>
      </c>
      <c r="C6" s="16" t="inlineStr">
        <is>
          <t>British Columbia</t>
        </is>
      </c>
      <c r="D6" s="3" t="n"/>
      <c r="E6" s="3" t="n"/>
      <c r="F6" s="3" t="n"/>
    </row>
    <row r="7" ht="27" customHeight="1">
      <c r="A7" s="3" t="n"/>
      <c r="B7" s="3" t="n"/>
      <c r="C7" s="3" t="n"/>
      <c r="D7" s="3" t="n"/>
      <c r="E7" s="3" t="n"/>
      <c r="F7" s="3" t="n"/>
    </row>
    <row r="8" ht="27" customHeight="1">
      <c r="A8" s="3" t="n"/>
      <c r="B8" s="3" t="inlineStr">
        <is>
          <t>Neighbourhood</t>
        </is>
      </c>
      <c r="C8" s="16" t="inlineStr">
        <is>
          <t>Example neighbourhood</t>
        </is>
      </c>
      <c r="D8" s="3" t="n"/>
      <c r="E8" s="3" t="n"/>
      <c r="F8" s="3" t="n"/>
    </row>
    <row r="9" ht="27" customHeight="1">
      <c r="A9" s="3" t="n"/>
      <c r="B9" s="3" t="inlineStr">
        <is>
          <t>Housing cost / month</t>
        </is>
      </c>
      <c r="C9" s="29" t="n">
        <v>2700</v>
      </c>
      <c r="D9" s="3" t="n"/>
      <c r="E9" s="3" t="n"/>
      <c r="F9" s="3" t="n"/>
    </row>
    <row r="10" ht="25" customHeight="1">
      <c r="A10" s="3" t="n"/>
      <c r="B10" s="9" t="inlineStr">
        <is>
          <t>TEST 1 / GETTING THERE</t>
        </is>
      </c>
    </row>
    <row r="11" ht="27" customHeight="1">
      <c r="A11" s="3" t="n"/>
      <c r="B11" s="3" t="inlineStr">
        <is>
          <t>Actual one-way trip / minutes</t>
        </is>
      </c>
      <c r="C11" s="16" t="n">
        <v>34</v>
      </c>
      <c r="D11" s="3" t="n"/>
      <c r="E11" s="3" t="n"/>
      <c r="F11" s="3" t="n"/>
    </row>
    <row r="12" ht="27" customHeight="1">
      <c r="A12" s="3" t="n"/>
      <c r="B12" s="3" t="inlineStr">
        <is>
          <t>Commute days / week</t>
        </is>
      </c>
      <c r="C12" s="16" t="n">
        <v>4</v>
      </c>
      <c r="D12" s="3" t="n"/>
      <c r="E12" s="3" t="n"/>
      <c r="F12" s="3" t="n"/>
    </row>
    <row r="13" ht="27" customHeight="1">
      <c r="A13" s="3" t="n"/>
      <c r="B13" s="3" t="inlineStr">
        <is>
          <t>Round-trip cost / commute day</t>
        </is>
      </c>
      <c r="C13" s="29" t="n">
        <v>10</v>
      </c>
      <c r="D13" s="3" t="n"/>
      <c r="E13" s="3" t="n"/>
      <c r="F13" s="3" t="n"/>
    </row>
    <row r="14" ht="27" customHeight="1">
      <c r="A14" s="3" t="n"/>
      <c r="B14" s="3" t="inlineStr">
        <is>
          <t>Did the trip feel annoying?</t>
        </is>
      </c>
      <c r="C14" s="16" t="inlineStr">
        <is>
          <t>A little</t>
        </is>
      </c>
      <c r="D14" s="3" t="n"/>
      <c r="E14" s="3" t="n"/>
      <c r="F14" s="3" t="n"/>
    </row>
    <row r="15" ht="27" customHeight="1">
      <c r="A15" s="3" t="n"/>
      <c r="B15" s="3" t="inlineStr">
        <is>
          <t>Works in bad weather?</t>
        </is>
      </c>
      <c r="C15" s="16" t="inlineStr">
        <is>
          <t>Probably</t>
        </is>
      </c>
      <c r="D15" s="3" t="n"/>
      <c r="E15" s="3" t="n"/>
      <c r="F15" s="3" t="n"/>
    </row>
    <row r="16" ht="27" customHeight="1">
      <c r="A16" s="3" t="n"/>
      <c r="B16" s="3" t="inlineStr">
        <is>
          <t>Commute weeks / year</t>
        </is>
      </c>
      <c r="C16" s="16" t="n">
        <v>46</v>
      </c>
      <c r="D16" s="3" t="n"/>
      <c r="E16" s="3" t="n"/>
      <c r="F16" s="3" t="n"/>
    </row>
    <row r="17" ht="27" customHeight="1">
      <c r="A17" s="3" t="n"/>
      <c r="B17" s="3" t="n"/>
      <c r="C17" s="3" t="n"/>
      <c r="D17" s="3" t="n"/>
      <c r="E17" s="3" t="n"/>
      <c r="F17" s="3" t="n"/>
    </row>
    <row r="18" ht="27" customHeight="1">
      <c r="A18" s="3" t="n"/>
      <c r="B18" s="3" t="inlineStr">
        <is>
          <t>Other transport / month</t>
        </is>
      </c>
      <c r="C18" s="29" t="n">
        <v>0</v>
      </c>
      <c r="D18" s="3" t="n"/>
      <c r="E18" s="3" t="n"/>
      <c r="F18" s="3" t="n"/>
    </row>
    <row r="19" ht="36" customHeight="1">
      <c r="A19" s="3" t="n"/>
      <c r="B19" s="7" t="inlineStr">
        <is>
          <t>Add non-commute transport you already expect to pay. Extra car/taxi use goes in row 30.</t>
        </is>
      </c>
    </row>
    <row r="20" ht="27" customHeight="1">
      <c r="A20" s="3" t="n"/>
      <c r="B20" s="3" t="n"/>
      <c r="C20" s="3" t="n"/>
      <c r="D20" s="3" t="n"/>
      <c r="E20" s="3" t="n"/>
      <c r="F20" s="3" t="n"/>
    </row>
    <row r="21" ht="25" customHeight="1">
      <c r="A21" s="3" t="n"/>
      <c r="B21" s="9" t="inlineStr">
        <is>
          <t>TEST 2 / THE BORING TUESDAY</t>
        </is>
      </c>
    </row>
    <row r="22" ht="27" customHeight="1">
      <c r="A22" s="3" t="n"/>
      <c r="B22" s="3" t="n"/>
      <c r="C22" s="3" t="n"/>
      <c r="D22" s="3" t="n"/>
      <c r="E22" s="3" t="n"/>
      <c r="F22" s="3" t="n"/>
    </row>
    <row r="23" ht="27" customHeight="1">
      <c r="A23" s="3" t="n"/>
      <c r="B23" s="3" t="inlineStr">
        <is>
          <t>Grocery within 15 minutes?</t>
        </is>
      </c>
      <c r="C23" s="16" t="inlineStr">
        <is>
          <t>Yes</t>
        </is>
      </c>
      <c r="D23" s="3" t="n"/>
      <c r="E23" s="3" t="n"/>
      <c r="F23" s="3" t="n"/>
    </row>
    <row r="24" ht="27" customHeight="1">
      <c r="A24" s="3" t="n"/>
      <c r="B24" s="3" t="inlineStr">
        <is>
          <t>Pharmacy within 15 minutes?</t>
        </is>
      </c>
      <c r="C24" s="16" t="inlineStr">
        <is>
          <t>Yes</t>
        </is>
      </c>
      <c r="D24" s="3" t="n"/>
      <c r="E24" s="3" t="n"/>
      <c r="F24" s="3" t="n"/>
    </row>
    <row r="25" ht="27" customHeight="1">
      <c r="A25" s="3" t="n"/>
      <c r="B25" s="3" t="inlineStr">
        <is>
          <t>Something to eat nearby?</t>
        </is>
      </c>
      <c r="C25" s="16" t="inlineStr">
        <is>
          <t>Yes</t>
        </is>
      </c>
      <c r="D25" s="3" t="n"/>
      <c r="E25" s="3" t="n"/>
      <c r="F25" s="3" t="n"/>
    </row>
    <row r="26" ht="27" customHeight="1">
      <c r="A26" s="3" t="n"/>
      <c r="B26" s="3" t="inlineStr">
        <is>
          <t>Exercise / green space nearby?</t>
        </is>
      </c>
      <c r="C26" s="16" t="inlineStr">
        <is>
          <t>Yes</t>
        </is>
      </c>
      <c r="D26" s="3" t="n"/>
      <c r="E26" s="3" t="n"/>
      <c r="F26" s="3" t="n"/>
    </row>
    <row r="27" ht="27" customHeight="1">
      <c r="A27" s="3" t="n"/>
      <c r="B27" s="3" t="inlineStr">
        <is>
          <t>A place you enjoy nearby?</t>
        </is>
      </c>
      <c r="C27" s="16" t="inlineStr">
        <is>
          <t>No</t>
        </is>
      </c>
      <c r="D27" s="3" t="n"/>
      <c r="E27" s="3" t="n"/>
      <c r="F27" s="3" t="n"/>
    </row>
    <row r="28" ht="27" customHeight="1">
      <c r="A28" s="3" t="n"/>
      <c r="B28" s="3" t="n"/>
      <c r="C28" s="3" t="n"/>
      <c r="D28" s="3" t="n"/>
      <c r="E28" s="3" t="n"/>
      <c r="F28" s="3" t="n"/>
    </row>
    <row r="29" ht="27" customHeight="1">
      <c r="A29" s="3" t="n"/>
      <c r="B29" s="3" t="inlineStr">
        <is>
          <t>Car / taxi use versus now</t>
        </is>
      </c>
      <c r="C29" s="16" t="inlineStr">
        <is>
          <t>Same</t>
        </is>
      </c>
      <c r="D29" s="3" t="n"/>
      <c r="E29" s="3" t="n"/>
      <c r="F29" s="3" t="n"/>
    </row>
    <row r="30" ht="27" customHeight="1">
      <c r="A30" s="3" t="n"/>
      <c r="B30" s="3" t="inlineStr">
        <is>
          <t>Change in car/taxi cost / month</t>
        </is>
      </c>
      <c r="C30" s="29" t="n">
        <v>0</v>
      </c>
      <c r="D30" s="3" t="n"/>
      <c r="E30" s="3" t="n"/>
      <c r="F30" s="3" t="n"/>
    </row>
    <row r="31" ht="27" customHeight="1">
      <c r="A31" s="3" t="n"/>
      <c r="B31" s="3" t="n"/>
      <c r="C31" s="3" t="n"/>
      <c r="D31" s="3" t="n"/>
      <c r="E31" s="3" t="n"/>
      <c r="F31" s="3" t="n"/>
    </row>
    <row r="32" ht="27" customHeight="1">
      <c r="A32" s="3" t="n"/>
      <c r="B32" s="3" t="n"/>
      <c r="C32" s="3" t="n"/>
      <c r="D32" s="3" t="n"/>
      <c r="E32" s="3" t="n"/>
      <c r="F32" s="3" t="n"/>
    </row>
    <row r="33" ht="25" customHeight="1">
      <c r="A33" s="3" t="n"/>
      <c r="B33" s="9" t="inlineStr">
        <is>
          <t>TEST 3 / COME BACK AT THE WRONG TIME</t>
        </is>
      </c>
    </row>
    <row r="34" ht="27" customHeight="1">
      <c r="A34" s="3" t="n"/>
      <c r="B34" s="3" t="n"/>
      <c r="C34" s="3" t="n"/>
      <c r="D34" s="3" t="n"/>
      <c r="E34" s="3" t="n"/>
      <c r="F34" s="3" t="n"/>
    </row>
    <row r="35" ht="27" customHeight="1">
      <c r="A35" s="3" t="n"/>
      <c r="B35" s="3" t="inlineStr">
        <is>
          <t>Noise after work</t>
        </is>
      </c>
      <c r="C35" s="16" t="inlineStr">
        <is>
          <t>About what I expected</t>
        </is>
      </c>
      <c r="D35" s="3" t="n"/>
      <c r="E35" s="3" t="n"/>
      <c r="F35" s="3" t="n"/>
    </row>
    <row r="36" ht="27" customHeight="1">
      <c r="A36" s="3" t="n"/>
      <c r="B36" s="3" t="inlineStr">
        <is>
          <t>Traffic</t>
        </is>
      </c>
      <c r="C36" s="16" t="inlineStr">
        <is>
          <t>About what I expected</t>
        </is>
      </c>
      <c r="D36" s="3" t="n"/>
      <c r="E36" s="3" t="n"/>
      <c r="F36" s="3" t="n"/>
    </row>
    <row r="37" ht="27" customHeight="1">
      <c r="A37" s="3" t="n"/>
      <c r="B37" s="3" t="inlineStr">
        <is>
          <t>Transit frequency</t>
        </is>
      </c>
      <c r="C37" s="16" t="inlineStr">
        <is>
          <t>Worse than expected</t>
        </is>
      </c>
      <c r="D37" s="3" t="n"/>
      <c r="E37" s="3" t="n"/>
      <c r="F37" s="3" t="n"/>
    </row>
    <row r="38" ht="27" customHeight="1">
      <c r="A38" s="3" t="n"/>
      <c r="B38" s="3" t="inlineStr">
        <is>
          <t>Street activity</t>
        </is>
      </c>
      <c r="C38" s="16" t="inlineStr">
        <is>
          <t>About what I expected</t>
        </is>
      </c>
      <c r="D38" s="3" t="n"/>
      <c r="E38" s="3" t="n"/>
      <c r="F38" s="3" t="n"/>
    </row>
    <row r="39" ht="27" customHeight="1">
      <c r="A39" s="3" t="n"/>
      <c r="B39" s="3" t="inlineStr">
        <is>
          <t>Parking reality</t>
        </is>
      </c>
      <c r="C39" s="16" t="inlineStr">
        <is>
          <t>Not applicable</t>
        </is>
      </c>
      <c r="D39" s="3" t="n"/>
      <c r="E39" s="3" t="n"/>
      <c r="F39" s="3" t="n"/>
    </row>
    <row r="40" ht="27" customHeight="1">
      <c r="A40" s="3" t="n"/>
      <c r="B40" s="3" t="n"/>
      <c r="C40" s="3" t="n"/>
      <c r="D40" s="3" t="n"/>
      <c r="E40" s="3" t="n"/>
      <c r="F40" s="3" t="n"/>
    </row>
    <row r="41" ht="47" customHeight="1">
      <c r="A41" s="3" t="n"/>
      <c r="B41" s="7" t="inlineStr">
        <is>
          <t>Visit when you would actually be living here. Use Not applicable for parking if you do not drive. Count comfortable trips, not a map radius.</t>
        </is>
      </c>
    </row>
    <row r="42" ht="27" customHeight="1">
      <c r="A42" s="3" t="n"/>
      <c r="B42" s="3" t="n"/>
      <c r="C42" s="3" t="n"/>
      <c r="D42" s="3" t="n"/>
      <c r="E42" s="3" t="n"/>
      <c r="F42" s="3" t="n"/>
    </row>
    <row r="43" ht="27" customHeight="1">
      <c r="A43" s="3" t="n"/>
      <c r="B43" s="3" t="n"/>
      <c r="C43" s="3" t="n"/>
      <c r="D43" s="3" t="n"/>
      <c r="E43" s="3" t="n"/>
      <c r="F43" s="3" t="n"/>
    </row>
    <row r="44" ht="25" customHeight="1">
      <c r="A44" s="3" t="n"/>
      <c r="B44" s="9" t="inlineStr">
        <is>
          <t>MAKE IT SMARTER / COMPARE WITH NOW</t>
        </is>
      </c>
    </row>
    <row r="45" ht="27" customHeight="1">
      <c r="A45" s="3" t="n"/>
      <c r="B45" s="3" t="n"/>
      <c r="C45" s="3" t="n"/>
      <c r="D45" s="3" t="n"/>
      <c r="E45" s="3" t="n"/>
      <c r="F45" s="3" t="n"/>
    </row>
    <row r="46" ht="27" customHeight="1">
      <c r="A46" s="3" t="n"/>
      <c r="B46" s="3" t="inlineStr">
        <is>
          <t>Current housing + transport / month</t>
        </is>
      </c>
      <c r="C46" s="29" t="n">
        <v>2800</v>
      </c>
      <c r="D46" s="3" t="n"/>
      <c r="E46" s="3" t="n"/>
      <c r="F46" s="3" t="n"/>
    </row>
    <row r="47" ht="27" customHeight="1">
      <c r="A47" s="3" t="n"/>
      <c r="B47" s="3" t="inlineStr">
        <is>
          <t>Current commute hours / year</t>
        </is>
      </c>
      <c r="C47" s="16" t="n">
        <v>300</v>
      </c>
      <c r="D47" s="3" t="n"/>
      <c r="E47" s="3" t="n"/>
      <c r="F47" s="3" t="n"/>
    </row>
    <row r="48" ht="27" customHeight="1">
      <c r="A48" s="3" t="n"/>
      <c r="B48" s="3" t="n"/>
      <c r="C48" s="3" t="n"/>
      <c r="D48" s="3" t="n"/>
      <c r="E48" s="3" t="n"/>
      <c r="F48" s="3" t="n"/>
    </row>
    <row r="49" ht="27" customHeight="1">
      <c r="A49" s="3" t="n"/>
      <c r="B49" s="3" t="n"/>
      <c r="C49" s="3" t="n"/>
      <c r="D49" s="3" t="n"/>
      <c r="E49" s="3" t="n"/>
      <c r="F49" s="3" t="n"/>
    </row>
    <row r="50" ht="27" customHeight="1">
      <c r="A50" s="3" t="n"/>
      <c r="B50" s="3" t="n"/>
      <c r="C50" s="3" t="n"/>
      <c r="D50" s="3" t="n"/>
      <c r="E50" s="3" t="n"/>
      <c r="F50" s="3" t="n"/>
    </row>
    <row r="51" ht="25" customHeight="1">
      <c r="A51" s="3" t="n"/>
      <c r="B51" s="9" t="inlineStr">
        <is>
          <t>VISIBLE CALCULATIONS</t>
        </is>
      </c>
    </row>
    <row r="52" hidden="1" outlineLevel="1" ht="27" customHeight="1">
      <c r="A52" s="3" t="n"/>
      <c r="B52" s="3" t="n"/>
      <c r="C52" s="3" t="n"/>
      <c r="D52" s="3" t="n"/>
      <c r="E52" s="3" t="n"/>
      <c r="F52" s="3" t="n"/>
    </row>
    <row r="53" hidden="1" outlineLevel="1" ht="27" customHeight="1">
      <c r="A53" s="3" t="n"/>
      <c r="B53" s="3" t="inlineStr">
        <is>
          <t>Transportation / month</t>
        </is>
      </c>
      <c r="C53" s="26">
        <f>IF(C55="","",MAX(0,C55/12+C18+IF(C29="More",C30,IF(C29="Less",-C30,0))))</f>
        <v>153.333333333333</v>
      </c>
      <c r="D53" s="3" t="n"/>
      <c r="E53" s="3" t="n"/>
      <c r="F53" s="3" t="n"/>
    </row>
    <row r="54" hidden="1" outlineLevel="1" ht="27" customHeight="1">
      <c r="A54" s="3" t="n"/>
      <c r="B54" s="3" t="inlineStr">
        <is>
          <t>Housing + transport / month</t>
        </is>
      </c>
      <c r="C54" s="26">
        <f>IF(OR(C9="",C53=""),"",C9+C53)</f>
        <v>2853.33333333333</v>
      </c>
      <c r="D54" s="3" t="n"/>
      <c r="E54" s="3" t="n"/>
      <c r="F54" s="3" t="n"/>
    </row>
    <row r="55" hidden="1" outlineLevel="1" ht="27" customHeight="1">
      <c r="A55" s="3" t="n"/>
      <c r="B55" s="3" t="inlineStr">
        <is>
          <t>Commute cost / year</t>
        </is>
      </c>
      <c r="C55" s="26">
        <f>IF(OR(C12="",C16=""),"",IF(C12=0,0,IF(C13="","",C13*C12*C16)))</f>
        <v>1840</v>
      </c>
      <c r="D55" s="3" t="n"/>
      <c r="E55" s="3" t="n"/>
      <c r="F55" s="3" t="n"/>
    </row>
    <row r="56" hidden="1" outlineLevel="1" ht="27" customHeight="1">
      <c r="A56" s="3" t="n"/>
      <c r="B56" s="3" t="inlineStr">
        <is>
          <t>Commute hours / year</t>
        </is>
      </c>
      <c r="C56" s="27">
        <f>IF(OR(C12="",C16=""),"",IF(C12=0,0,IF(C11="","",C11*2*C12*C16/60)))</f>
        <v>208.533333333333</v>
      </c>
      <c r="D56" s="3" t="n"/>
      <c r="E56" s="3" t="n"/>
      <c r="F56" s="3" t="n"/>
    </row>
    <row r="57" hidden="1" outlineLevel="1" ht="27" customHeight="1">
      <c r="A57" s="3" t="n"/>
      <c r="B57" s="3" t="inlineStr">
        <is>
          <t>24-hour days / year</t>
        </is>
      </c>
      <c r="C57" s="27">
        <f>IF(C56="","",C56/24)</f>
        <v>8.68888888888889</v>
      </c>
      <c r="D57" s="3" t="n"/>
      <c r="E57" s="3" t="n"/>
      <c r="F57" s="3" t="n"/>
    </row>
    <row r="58" hidden="1" outlineLevel="1" ht="27" customHeight="1">
      <c r="A58" s="3" t="n"/>
      <c r="B58" s="3" t="inlineStr">
        <is>
          <t>Five-year commute hours</t>
        </is>
      </c>
      <c r="C58" s="27">
        <f>IF(C56="","",C56*5)</f>
        <v>1042.66666666667</v>
      </c>
      <c r="D58" s="3" t="n"/>
      <c r="E58" s="3" t="n"/>
      <c r="F58" s="3" t="n"/>
    </row>
    <row r="59" hidden="1" outlineLevel="1" ht="27" customHeight="1">
      <c r="A59" s="3" t="n"/>
      <c r="B59" s="3" t="inlineStr">
        <is>
          <t>Needs in your life radius</t>
        </is>
      </c>
      <c r="C59" s="3">
        <f>IF(COUNTBLANK(C23:C27)&gt;0,"",COUNTIFS(C23:C27,"Yes"))</f>
        <v>4</v>
      </c>
      <c r="D59" s="3" t="n"/>
      <c r="E59" s="3" t="n"/>
      <c r="F59" s="3" t="n"/>
    </row>
    <row r="60" hidden="1" outlineLevel="1" ht="27" customHeight="1">
      <c r="A60" s="3" t="n"/>
      <c r="B60" s="3" t="inlineStr">
        <is>
          <t>After-hours impression</t>
        </is>
      </c>
      <c r="C60" s="3" t="str">
        <f>IF(COUNTBLANK(C35:C39)&gt;0,"Finish your visit notes",IF(COUNTIFS(C35:C39,"Worse than expected")&gt;0,"Some surprises to revisit",IF(COUNTIFS(C35:C39,"Better than expected")&gt;0,"Some welcome surprises","As expected")))</f>
        <v>Some surprises to revisit</v>
      </c>
    </row>
    <row r="61" hidden="1" outlineLevel="1" ht="27" customHeight="1">
      <c r="A61" s="3" t="n"/>
      <c r="B61" s="3" t="n"/>
      <c r="C61" s="3" t="n"/>
      <c r="D61" s="3" t="n"/>
      <c r="E61" s="3" t="n"/>
      <c r="F61" s="3" t="n"/>
    </row>
    <row r="62" collapsed="1" ht="30" customHeight="1">
      <c r="A62" s="3" t="n"/>
      <c r="B62" s="4" t="inlineStr">
        <is>
          <t>Calculation steps above: expand + to see how the totals work.</t>
        </is>
      </c>
    </row>
    <row r="63" ht="27" customHeight="1">
      <c r="A63" s="3" t="n"/>
      <c r="B63" s="3" t="n"/>
      <c r="C63" s="3" t="n"/>
      <c r="D63" s="3" t="n"/>
      <c r="E63" s="3" t="n"/>
      <c r="F63" s="3" t="n"/>
    </row>
    <row r="64" ht="27" customHeight="1">
      <c r="A64" s="3" t="n"/>
      <c r="B64" s="3" t="n"/>
      <c r="C64" s="3" t="n"/>
      <c r="D64" s="3" t="n"/>
      <c r="E64" s="3" t="n"/>
      <c r="F64" s="3" t="n"/>
    </row>
    <row r="65" ht="27" customHeight="1">
      <c r="A65" s="3" t="n"/>
      <c r="B65" s="3" t="n"/>
      <c r="C65" s="3" t="n"/>
      <c r="D65" s="3" t="n"/>
      <c r="E65" s="3" t="n"/>
      <c r="F65" s="3" t="n"/>
    </row>
    <row r="66" ht="27" customHeight="1">
      <c r="A66" s="3" t="n"/>
      <c r="B66" s="3" t="n"/>
      <c r="C66" s="3" t="n"/>
      <c r="D66" s="3" t="n"/>
      <c r="E66" s="3" t="n"/>
      <c r="F66" s="3" t="n"/>
    </row>
  </sheetData>
  <mergeCells count="12">
    <mergeCell ref="B21:F21"/>
    <mergeCell ref="B44:F44"/>
    <mergeCell ref="B62:F62"/>
    <mergeCell ref="B2:F2"/>
    <mergeCell ref="B10:F10"/>
    <mergeCell ref="B33:F33"/>
    <mergeCell ref="B3:F3"/>
    <mergeCell ref="B5:F5"/>
    <mergeCell ref="B51:F51"/>
    <mergeCell ref="B19:F19"/>
    <mergeCell ref="C60:F60"/>
    <mergeCell ref="B41:F41"/>
  </mergeCells>
  <conditionalFormatting sqref="C30">
    <cfRule type="expression" priority="1" dxfId="0">
      <formula>C29="Same"</formula>
    </cfRule>
  </conditionalFormatting>
  <dataValidations count="23">
    <dataValidation sqref="C6" showDropDown="0" showInputMessage="0" showErrorMessage="0" allowBlank="0" type="list">
      <formula1>"British Columbia,Alberta,Saskatchewan,Manitoba,Ontario,Quebec,New Brunswick,Nova Scotia,Prince Edward Island,Newfoundland and Labrador,Yukon,Northwest Territories,Nunavut"</formula1>
    </dataValidation>
    <dataValidation sqref="C9" showDropDown="0" showInputMessage="0" showErrorMessage="0" allowBlank="0" type="decimal" operator="between">
      <formula1>0</formula1>
      <formula2>1000000000</formula2>
    </dataValidation>
    <dataValidation sqref="C11" showDropDown="0" showInputMessage="0" showErrorMessage="0" allowBlank="0" type="decimal" operator="between">
      <formula1>0</formula1>
      <formula2>1000000000</formula2>
    </dataValidation>
    <dataValidation sqref="C12" showDropDown="0" showInputMessage="0" showErrorMessage="0" allowBlank="0" type="decimal" operator="between">
      <formula1>0</formula1>
      <formula2>7</formula2>
    </dataValidation>
    <dataValidation sqref="C13" showDropDown="0" showInputMessage="0" showErrorMessage="0" allowBlank="0" type="decimal" operator="between">
      <formula1>0</formula1>
      <formula2>1000000000</formula2>
    </dataValidation>
    <dataValidation sqref="C14" showDropDown="0" showInputMessage="0" showErrorMessage="0" allowBlank="0" type="list">
      <formula1>"No,A little,Very"</formula1>
    </dataValidation>
    <dataValidation sqref="C15" showDropDown="0" showInputMessage="0" showErrorMessage="0" allowBlank="0" type="list">
      <formula1>"Yes,Probably,Questionable"</formula1>
    </dataValidation>
    <dataValidation sqref="C16" showDropDown="0" showInputMessage="0" showErrorMessage="0" allowBlank="0" type="decimal" operator="between">
      <formula1>0</formula1>
      <formula2>52</formula2>
    </dataValidation>
    <dataValidation sqref="C23" showDropDown="0" showInputMessage="0" showErrorMessage="0" allowBlank="0" type="list">
      <formula1>"Yes,No"</formula1>
    </dataValidation>
    <dataValidation sqref="C24" showDropDown="0" showInputMessage="0" showErrorMessage="0" allowBlank="0" type="list">
      <formula1>"Yes,No"</formula1>
    </dataValidation>
    <dataValidation sqref="C25" showDropDown="0" showInputMessage="0" showErrorMessage="0" allowBlank="0" type="list">
      <formula1>"Yes,No"</formula1>
    </dataValidation>
    <dataValidation sqref="C26" showDropDown="0" showInputMessage="0" showErrorMessage="0" allowBlank="0" type="list">
      <formula1>"Yes,No"</formula1>
    </dataValidation>
    <dataValidation sqref="C27" showDropDown="0" showInputMessage="0" showErrorMessage="0" allowBlank="0" type="list">
      <formula1>"Yes,No"</formula1>
    </dataValidation>
    <dataValidation sqref="C29" showDropDown="0" showInputMessage="0" showErrorMessage="0" allowBlank="0" type="list">
      <formula1>"More,Same,Less"</formula1>
    </dataValidation>
    <dataValidation sqref="C30" showDropDown="0" showInputMessage="0" showErrorMessage="0" allowBlank="0" type="decimal" operator="between">
      <formula1>0</formula1>
      <formula2>1000000000</formula2>
    </dataValidation>
    <dataValidation sqref="C35" showDropDown="0" showInputMessage="0" showErrorMessage="0" allowBlank="0" type="list">
      <formula1>"Better than expected,About what I expected,Worse than expected,Not applicable"</formula1>
    </dataValidation>
    <dataValidation sqref="C36" showDropDown="0" showInputMessage="0" showErrorMessage="0" allowBlank="0" type="list">
      <formula1>"Better than expected,About what I expected,Worse than expected,Not applicable"</formula1>
    </dataValidation>
    <dataValidation sqref="C37" showDropDown="0" showInputMessage="0" showErrorMessage="0" allowBlank="0" type="list">
      <formula1>"Better than expected,About what I expected,Worse than expected,Not applicable"</formula1>
    </dataValidation>
    <dataValidation sqref="C38" showDropDown="0" showInputMessage="0" showErrorMessage="0" allowBlank="0" type="list">
      <formula1>"Better than expected,About what I expected,Worse than expected,Not applicable"</formula1>
    </dataValidation>
    <dataValidation sqref="C39" showDropDown="0" showInputMessage="0" showErrorMessage="0" allowBlank="0" type="list">
      <formula1>"Better than expected,About what I expected,Worse than expected,Not applicable"</formula1>
    </dataValidation>
    <dataValidation sqref="C46" showDropDown="0" showInputMessage="0" showErrorMessage="0" allowBlank="0" type="decimal" operator="between">
      <formula1>0</formula1>
      <formula2>1000000000</formula2>
    </dataValidation>
    <dataValidation sqref="C47" showDropDown="0" showInputMessage="0" showErrorMessage="0" allowBlank="0" type="decimal" operator="between">
      <formula1>0</formula1>
      <formula2>1000000000</formula2>
    </dataValidation>
    <dataValidation sqref="C18" showDropDown="0" showInputMessage="0" showErrorMessage="0" allowBlank="0" type="decimal" operator="between">
      <formula1>0</formula1>
      <formula2>1000000000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5A5F3A"/>
    <outlinePr summaryBelow="1" summaryRight="1"/>
    <pageSetUpPr/>
  </sheetPr>
  <dimension ref="A1:F36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A Canadian layer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4" customHeight="1">
      <c r="A5" s="3" t="n"/>
      <c r="B5" s="7" t="inlineStr">
        <is>
          <t>Rules depend on your province or territory. Check the linked authority before relying on rent, deposit or notice assumptions.</t>
        </is>
      </c>
    </row>
    <row r="6" ht="27" customHeight="1">
      <c r="A6" s="3" t="n"/>
      <c r="B6" s="3" t="n"/>
      <c r="C6" s="3" t="n"/>
      <c r="D6" s="3" t="n"/>
      <c r="E6" s="3" t="n"/>
      <c r="F6" s="3" t="n"/>
    </row>
    <row r="7" ht="27" customHeight="1">
      <c r="A7" s="3" t="n"/>
      <c r="B7" s="3" t="inlineStr">
        <is>
          <t>Province or territory</t>
        </is>
      </c>
      <c r="C7" s="3" t="str">
        <f>'Test drive'!C6</f>
        <v>British Columbia</v>
      </c>
    </row>
    <row r="8" ht="27" customHeight="1">
      <c r="A8" s="3" t="n"/>
      <c r="B8" s="3" t="inlineStr">
        <is>
          <t>Selected official URL (copy)</t>
        </is>
      </c>
      <c r="C8" s="21" t="str">
        <f>INDEX(E12:E24,MATCH(C7,B12:B24,0))</f>
        <v>https://www2.gov.bc.ca/gov/content/housing-tenancy/residential-tenancies</v>
      </c>
    </row>
    <row r="9" ht="27" customHeight="1">
      <c r="A9" s="3" t="n"/>
      <c r="B9" s="3" t="n"/>
    </row>
    <row r="10" ht="27" customHeight="1">
      <c r="A10" s="3" t="n"/>
      <c r="B10" s="3" t="n"/>
      <c r="C10" s="3" t="n"/>
      <c r="D10" s="3" t="n"/>
      <c r="E10" s="3" t="n"/>
      <c r="F10" s="3" t="n"/>
    </row>
    <row r="11" ht="27" customHeight="1">
      <c r="A11" s="3" t="n"/>
      <c r="B11" s="3" t="n"/>
      <c r="C11" s="3" t="n"/>
      <c r="D11" s="3" t="n"/>
      <c r="E11" s="3" t="n"/>
      <c r="F11" s="3" t="n"/>
    </row>
    <row r="12" ht="40" customHeight="1">
      <c r="A12" s="3" t="n"/>
      <c r="B12" s="3" t="inlineStr">
        <is>
          <t>British Columbia</t>
        </is>
      </c>
      <c r="C12" s="22" t="inlineStr">
        <is>
          <t>Open official source</t>
        </is>
      </c>
      <c r="E12" s="19" t="inlineStr">
        <is>
          <t>https://www2.gov.bc.ca/gov/content/housing-tenancy/residential-tenancies</t>
        </is>
      </c>
    </row>
    <row r="13" ht="40" customHeight="1">
      <c r="A13" s="3" t="n"/>
      <c r="B13" s="3" t="inlineStr">
        <is>
          <t>Alberta</t>
        </is>
      </c>
      <c r="C13" s="22" t="inlineStr">
        <is>
          <t>Open official source</t>
        </is>
      </c>
      <c r="E13" s="19" t="inlineStr">
        <is>
          <t>https://www.alberta.ca/residential-tenancies</t>
        </is>
      </c>
    </row>
    <row r="14" ht="40" customHeight="1">
      <c r="A14" s="3" t="n"/>
      <c r="B14" s="3" t="inlineStr">
        <is>
          <t>Saskatchewan</t>
        </is>
      </c>
      <c r="C14" s="22" t="inlineStr">
        <is>
          <t>Open official source</t>
        </is>
      </c>
      <c r="E14" s="19" t="inlineStr">
        <is>
          <t>https://www.saskatchewan.ca/residents/housing-and-renting/renting-and-leasing</t>
        </is>
      </c>
    </row>
    <row r="15" ht="40" customHeight="1">
      <c r="A15" s="3" t="n"/>
      <c r="B15" s="3" t="inlineStr">
        <is>
          <t>Manitoba</t>
        </is>
      </c>
      <c r="C15" s="22" t="inlineStr">
        <is>
          <t>Open official source</t>
        </is>
      </c>
      <c r="E15" s="19" t="inlineStr">
        <is>
          <t>https://www.gov.mb.ca/cca/rtb/</t>
        </is>
      </c>
    </row>
    <row r="16" ht="40" customHeight="1">
      <c r="A16" s="3" t="n"/>
      <c r="B16" s="3" t="inlineStr">
        <is>
          <t>Ontario</t>
        </is>
      </c>
      <c r="C16" s="22" t="inlineStr">
        <is>
          <t>Open official source</t>
        </is>
      </c>
      <c r="E16" s="19" t="inlineStr">
        <is>
          <t>https://tribunalsontario.ca/ltb/</t>
        </is>
      </c>
    </row>
    <row r="17" ht="40" customHeight="1">
      <c r="A17" s="3" t="n"/>
      <c r="B17" s="3" t="inlineStr">
        <is>
          <t>Quebec</t>
        </is>
      </c>
      <c r="C17" s="22" t="inlineStr">
        <is>
          <t>Open official source</t>
        </is>
      </c>
      <c r="E17" s="19" t="inlineStr">
        <is>
          <t>https://www.tal.gouv.qc.ca/en</t>
        </is>
      </c>
    </row>
    <row r="18" ht="40" customHeight="1">
      <c r="A18" s="3" t="n"/>
      <c r="B18" s="3" t="inlineStr">
        <is>
          <t>New Brunswick</t>
        </is>
      </c>
      <c r="C18" s="22" t="inlineStr">
        <is>
          <t>Open official source</t>
        </is>
      </c>
      <c r="E18" s="19" t="inlineStr">
        <is>
          <t>https://www.gnb.ca/en/topic/family-home-community/housing-property/lease.html</t>
        </is>
      </c>
    </row>
    <row r="19" ht="40" customHeight="1">
      <c r="A19" s="3" t="n"/>
      <c r="B19" s="3" t="inlineStr">
        <is>
          <t>Nova Scotia</t>
        </is>
      </c>
      <c r="C19" s="22" t="inlineStr">
        <is>
          <t>Open official source</t>
        </is>
      </c>
      <c r="E19" s="19" t="inlineStr">
        <is>
          <t>https://novascotia.ca/residential-tenancies-tenants-and-landlords/</t>
        </is>
      </c>
    </row>
    <row r="20" ht="40" customHeight="1">
      <c r="A20" s="3" t="n"/>
      <c r="B20" s="3" t="inlineStr">
        <is>
          <t>Prince Edward Island</t>
        </is>
      </c>
      <c r="C20" s="22" t="inlineStr">
        <is>
          <t>Open official source</t>
        </is>
      </c>
      <c r="E20" s="19" t="inlineStr">
        <is>
          <t>https://peirentaloffice.ca/</t>
        </is>
      </c>
    </row>
    <row r="21" ht="40" customHeight="1">
      <c r="A21" s="3" t="n"/>
      <c r="B21" s="3" t="inlineStr">
        <is>
          <t>Newfoundland and Labrador</t>
        </is>
      </c>
      <c r="C21" s="22" t="inlineStr">
        <is>
          <t>Open official source</t>
        </is>
      </c>
      <c r="E21" s="19" t="inlineStr">
        <is>
          <t>https://www.gov.nl.ca/gs/landlord-tenant/</t>
        </is>
      </c>
    </row>
    <row r="22" ht="40" customHeight="1">
      <c r="A22" s="3" t="n"/>
      <c r="B22" s="3" t="inlineStr">
        <is>
          <t>Yukon</t>
        </is>
      </c>
      <c r="C22" s="22" t="inlineStr">
        <is>
          <t>Open official source</t>
        </is>
      </c>
      <c r="E22" s="19" t="inlineStr">
        <is>
          <t>https://yukon.ca/en/places/residential-tenancies-office-location-and-hours</t>
        </is>
      </c>
    </row>
    <row r="23" ht="40" customHeight="1">
      <c r="A23" s="3" t="n"/>
      <c r="B23" s="3" t="inlineStr">
        <is>
          <t>Northwest Territories</t>
        </is>
      </c>
      <c r="C23" s="22" t="inlineStr">
        <is>
          <t>Open official source</t>
        </is>
      </c>
      <c r="E23" s="19" t="inlineStr">
        <is>
          <t>https://www.justice.gov.nt.ca/en/boards-agencies/rental-office/</t>
        </is>
      </c>
    </row>
    <row r="24" ht="40" customHeight="1">
      <c r="A24" s="3" t="n"/>
      <c r="B24" s="3" t="inlineStr">
        <is>
          <t>Nunavut</t>
        </is>
      </c>
      <c r="C24" s="22" t="inlineStr">
        <is>
          <t>Open official source</t>
        </is>
      </c>
      <c r="E24" s="19" t="inlineStr">
        <is>
          <t>https://www.nunavutlegislation.ca/en/consolidated-law/residential-tenancies-act-official-consolidation</t>
        </is>
      </c>
    </row>
    <row r="25" ht="27" customHeight="1">
      <c r="A25" s="3" t="n"/>
      <c r="B25" s="3" t="n"/>
      <c r="C25" s="3" t="n"/>
      <c r="D25" s="3" t="n"/>
      <c r="E25" s="3" t="n"/>
      <c r="F25" s="3" t="n"/>
    </row>
    <row r="26" ht="25" customHeight="1">
      <c r="A26" s="3" t="n"/>
      <c r="B26" s="9" t="inlineStr">
        <is>
          <t>WHAT WE ARE ASSUMING</t>
        </is>
      </c>
    </row>
    <row r="27" ht="44" customHeight="1">
      <c r="A27" s="3" t="n"/>
      <c r="B27" s="7" t="inlineStr">
        <is>
          <t>All amounts are Canadian dollars. Examples are fictional. These sheets compare the inputs you supply and do not determine mortgage, tax or tenancy eligibility.</t>
        </is>
      </c>
    </row>
    <row r="28" ht="27" customHeight="1">
      <c r="A28" s="3" t="n"/>
      <c r="B28" s="3" t="n"/>
      <c r="C28" s="3" t="n"/>
      <c r="D28" s="3" t="n"/>
      <c r="E28" s="3" t="n"/>
      <c r="F28" s="3" t="n"/>
    </row>
    <row r="29" ht="27" customHeight="1">
      <c r="A29" s="3" t="n"/>
      <c r="B29" s="3" t="inlineStr">
        <is>
          <t>FCAC: closing costs</t>
        </is>
      </c>
      <c r="C29" s="3" t="inlineStr">
        <is>
          <t>Read the official guidance</t>
        </is>
      </c>
    </row>
    <row r="30" ht="27" customHeight="1">
      <c r="A30" s="3" t="n"/>
      <c r="B30" s="3" t="inlineStr">
        <is>
          <t>CRA: Home Buyers’ Plan</t>
        </is>
      </c>
      <c r="C30" s="3" t="inlineStr">
        <is>
          <t>Read the official guidance</t>
        </is>
      </c>
    </row>
    <row r="31" ht="27" customHeight="1">
      <c r="A31" s="3" t="n"/>
      <c r="B31" s="3" t="inlineStr">
        <is>
          <t>CRA: FHSA</t>
        </is>
      </c>
      <c r="C31" s="3" t="inlineStr">
        <is>
          <t>Read the official guidance</t>
        </is>
      </c>
    </row>
    <row r="32" ht="27" customHeight="1">
      <c r="A32" s="3" t="n"/>
      <c r="B32" s="3" t="inlineStr">
        <is>
          <t>CMHC: rent increases</t>
        </is>
      </c>
      <c r="C32" s="3" t="inlineStr">
        <is>
          <t>Read the official guidance</t>
        </is>
      </c>
    </row>
    <row r="33" ht="27" customHeight="1">
      <c r="A33" s="3" t="n"/>
      <c r="B33" s="3" t="n"/>
      <c r="C33" s="3" t="n"/>
      <c r="D33" s="3" t="n"/>
      <c r="E33" s="3" t="n"/>
      <c r="F33" s="3" t="n"/>
    </row>
    <row r="34" ht="38" customHeight="1">
      <c r="A34" s="3" t="n"/>
      <c r="B34" s="7" t="inlineStr">
        <is>
          <t>Sources checked September 24, 2026. Local links identify the responsible authority; no provincial limit is assumed.</t>
        </is>
      </c>
    </row>
    <row r="35" ht="27" customHeight="1">
      <c r="A35" s="3" t="n"/>
      <c r="B35" s="3" t="n"/>
      <c r="C35" s="3" t="n"/>
      <c r="D35" s="3" t="n"/>
      <c r="E35" s="3" t="n"/>
      <c r="F35" s="3" t="n"/>
    </row>
    <row r="36" ht="27" customHeight="1">
      <c r="A36" s="3" t="n"/>
      <c r="B36" s="3" t="n"/>
      <c r="C36" s="3" t="n"/>
      <c r="D36" s="3" t="n"/>
      <c r="E36" s="3" t="n"/>
      <c r="F36" s="3" t="n"/>
    </row>
  </sheetData>
  <mergeCells count="38">
    <mergeCell ref="E12:F12"/>
    <mergeCell ref="C24:D24"/>
    <mergeCell ref="E24:F24"/>
    <mergeCell ref="C15:D15"/>
    <mergeCell ref="B3:F3"/>
    <mergeCell ref="C7:F7"/>
    <mergeCell ref="C14:D14"/>
    <mergeCell ref="E23:F23"/>
    <mergeCell ref="E14:F14"/>
    <mergeCell ref="C32:F32"/>
    <mergeCell ref="E17:F17"/>
    <mergeCell ref="B27:F27"/>
    <mergeCell ref="C20:D20"/>
    <mergeCell ref="E20:F20"/>
    <mergeCell ref="C16:D16"/>
    <mergeCell ref="B2:F2"/>
    <mergeCell ref="E19:F19"/>
    <mergeCell ref="C30:F30"/>
    <mergeCell ref="E13:F13"/>
    <mergeCell ref="C22:D22"/>
    <mergeCell ref="C12:D12"/>
    <mergeCell ref="C21:D21"/>
    <mergeCell ref="E15:F15"/>
    <mergeCell ref="B34:F34"/>
    <mergeCell ref="C8:F9"/>
    <mergeCell ref="C29:F29"/>
    <mergeCell ref="C17:D17"/>
    <mergeCell ref="C23:D23"/>
    <mergeCell ref="C31:F31"/>
    <mergeCell ref="E16:F16"/>
    <mergeCell ref="C19:D19"/>
    <mergeCell ref="B5:F5"/>
    <mergeCell ref="E22:F22"/>
    <mergeCell ref="C13:D13"/>
    <mergeCell ref="C18:D18"/>
    <mergeCell ref="E18:F18"/>
    <mergeCell ref="B26:F26"/>
    <mergeCell ref="E21:F21"/>
  </mergeCells>
  <hyperlinks>
    <hyperlink xmlns:r="http://schemas.openxmlformats.org/officeDocument/2006/relationships" ref="C12" r:id="rId1"/>
    <hyperlink xmlns:r="http://schemas.openxmlformats.org/officeDocument/2006/relationships" ref="C13" r:id="rId2"/>
    <hyperlink xmlns:r="http://schemas.openxmlformats.org/officeDocument/2006/relationships" ref="C14" r:id="rId3"/>
    <hyperlink xmlns:r="http://schemas.openxmlformats.org/officeDocument/2006/relationships" ref="C15" r:id="rId4"/>
    <hyperlink xmlns:r="http://schemas.openxmlformats.org/officeDocument/2006/relationships" ref="C16" r:id="rId5"/>
    <hyperlink xmlns:r="http://schemas.openxmlformats.org/officeDocument/2006/relationships" ref="C17" r:id="rId6"/>
    <hyperlink xmlns:r="http://schemas.openxmlformats.org/officeDocument/2006/relationships" ref="C18" r:id="rId7"/>
    <hyperlink xmlns:r="http://schemas.openxmlformats.org/officeDocument/2006/relationships" ref="C19" r:id="rId8"/>
    <hyperlink xmlns:r="http://schemas.openxmlformats.org/officeDocument/2006/relationships" ref="C20" r:id="rId9"/>
    <hyperlink xmlns:r="http://schemas.openxmlformats.org/officeDocument/2006/relationships" ref="C21" r:id="rId10"/>
    <hyperlink xmlns:r="http://schemas.openxmlformats.org/officeDocument/2006/relationships" ref="C22" r:id="rId11"/>
    <hyperlink xmlns:r="http://schemas.openxmlformats.org/officeDocument/2006/relationships" ref="C23" r:id="rId12"/>
    <hyperlink xmlns:r="http://schemas.openxmlformats.org/officeDocument/2006/relationships" ref="C24" r:id="rId13"/>
    <hyperlink xmlns:r="http://schemas.openxmlformats.org/officeDocument/2006/relationships" ref="C29" r:id="rId14"/>
    <hyperlink xmlns:r="http://schemas.openxmlformats.org/officeDocument/2006/relationships" ref="C30" r:id="rId15"/>
    <hyperlink xmlns:r="http://schemas.openxmlformats.org/officeDocument/2006/relationships" ref="C31" r:id="rId16"/>
    <hyperlink xmlns:r="http://schemas.openxmlformats.org/officeDocument/2006/relationships" ref="C32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2026-09-25T03:31:27Z</dcterms:created>
  <dcterms:modified xmlns:dcterms="http://purl.org/dc/terms/" xmlns:xsi="http://www.w3.org/2001/XMLSchema-instance" xsi:type="dcterms:W3CDTF">2026-09-25T03:31:27Z</dcterms:modified>
</cp:coreProperties>
</file>