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tart here" sheetId="1" state="visible" r:id="rId1"/>
    <sheet xmlns:r="http://schemas.openxmlformats.org/officeDocument/2006/relationships" name="Results" sheetId="2" state="visible" r:id="rId2"/>
    <sheet xmlns:r="http://schemas.openxmlformats.org/officeDocument/2006/relationships" name="Your rentals" sheetId="3" state="visible" r:id="rId3"/>
    <sheet xmlns:r="http://schemas.openxmlformats.org/officeDocument/2006/relationships" name="Canada" sheetId="4" state="visible" r:id="rId4"/>
  </sheets>
  <definedNames/>
  <calcPr calcId="191029" fullCalcOnLoad="1"/>
</workbook>
</file>

<file path=xl/styles.xml><?xml version="1.0" encoding="utf-8"?>
<styleSheet xmlns="http://schemas.openxmlformats.org/spreadsheetml/2006/main">
  <numFmts count="3">
    <numFmt numFmtId="164" formatCode="$#,##0;($#,##0);$0"/>
    <numFmt numFmtId="165" formatCode="#,##0;(#,##0);0"/>
    <numFmt numFmtId="166" formatCode="$0.00"/>
  </numFmts>
  <fonts count="11">
    <font>
      <name val="Carlito"/>
      <sz val="11"/>
    </font>
    <font>
      <name val="Arial"/>
      <color rgb="FF0F1A20"/>
      <sz val="11"/>
    </font>
    <font>
      <name val="Arial"/>
      <b val="1"/>
      <color rgb="FF8A2E26"/>
      <sz val="17"/>
    </font>
    <font>
      <name val="Arial"/>
      <color rgb="FF6D6F72"/>
      <sz val="9"/>
    </font>
    <font>
      <name val="Arial"/>
      <color rgb="FF6D6F72"/>
      <sz val="10"/>
    </font>
    <font>
      <name val="Arial"/>
      <b val="1"/>
      <color rgb="FFF2EFE6"/>
      <sz val="11"/>
    </font>
    <font>
      <name val="Arial"/>
      <b val="1"/>
      <color rgb="FFF2EFE6"/>
      <sz val="10"/>
    </font>
    <font>
      <name val="Arial"/>
      <color rgb="FF24394D"/>
      <sz val="11"/>
    </font>
    <font>
      <name val="Arial"/>
      <color rgb="FF6D6F72"/>
      <sz val="8"/>
    </font>
    <font>
      <name val="Arial"/>
      <color rgb="FF24394D"/>
      <sz val="10"/>
    </font>
    <font>
      <name val="Arial"/>
      <b val="1"/>
      <color rgb="FF8A2E26"/>
      <sz val="11"/>
    </font>
  </fonts>
  <fills count="6">
    <fill>
      <patternFill/>
    </fill>
    <fill>
      <patternFill patternType="gray125"/>
    </fill>
    <fill>
      <patternFill patternType="solid">
        <fgColor rgb="FFF2EFE6"/>
      </patternFill>
    </fill>
    <fill>
      <patternFill patternType="solid">
        <fgColor rgb="FF24394D"/>
      </patternFill>
    </fill>
    <fill>
      <patternFill patternType="solid">
        <fgColor rgb="FF0F1A20"/>
      </patternFill>
    </fill>
    <fill>
      <patternFill patternType="solid">
        <fgColor rgb="FFFBF1D5"/>
      </patternFill>
    </fill>
  </fills>
  <borders count="1">
    <border/>
  </borders>
  <cellStyleXfs count="1">
    <xf numFmtId="0" fontId="0" fillId="0" borderId="0"/>
  </cellStyleXfs>
  <cellXfs count="33">
    <xf numFmtId="0" fontId="0" fillId="0" borderId="0" pivotButton="0" quotePrefix="0" xfId="0"/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vertical="center"/>
    </xf>
    <xf numFmtId="0" fontId="1" fillId="2" borderId="0" applyAlignment="1" pivotButton="0" quotePrefix="0" xfId="0">
      <alignment vertical="center" wrapText="1"/>
    </xf>
    <xf numFmtId="0" fontId="2" fillId="2" borderId="0" applyAlignment="1" pivotButton="0" quotePrefix="0" xfId="0">
      <alignment vertical="center" wrapText="1"/>
    </xf>
    <xf numFmtId="0" fontId="3" fillId="2" borderId="0" applyAlignment="1" pivotButton="0" quotePrefix="0" xfId="0">
      <alignment vertical="center" wrapText="1"/>
    </xf>
    <xf numFmtId="0" fontId="4" fillId="2" borderId="0" applyAlignment="1" pivotButton="0" quotePrefix="0" xfId="0">
      <alignment vertical="center" wrapText="1"/>
    </xf>
    <xf numFmtId="0" fontId="1" fillId="3" borderId="0" applyAlignment="1" pivotButton="0" quotePrefix="0" xfId="0">
      <alignment vertical="center"/>
    </xf>
    <xf numFmtId="0" fontId="5" fillId="3" borderId="0" applyAlignment="1" pivotButton="0" quotePrefix="0" xfId="0">
      <alignment vertical="center"/>
    </xf>
    <xf numFmtId="0" fontId="5" fillId="3" borderId="0" applyAlignment="1" pivotButton="0" quotePrefix="0" xfId="0">
      <alignment horizontal="center" vertical="center"/>
    </xf>
    <xf numFmtId="0" fontId="1" fillId="4" borderId="0" applyAlignment="1" pivotButton="0" quotePrefix="0" xfId="0">
      <alignment vertical="center" wrapText="1"/>
    </xf>
    <xf numFmtId="0" fontId="6" fillId="4" borderId="0" applyAlignment="1" pivotButton="0" quotePrefix="0" xfId="0">
      <alignment vertical="center" wrapText="1"/>
    </xf>
    <xf numFmtId="49" fontId="1" fillId="2" borderId="0" applyAlignment="1" pivotButton="0" quotePrefix="0" xfId="0">
      <alignment vertical="center"/>
    </xf>
    <xf numFmtId="164" fontId="1" fillId="2" borderId="0" applyAlignment="1" pivotButton="0" quotePrefix="0" xfId="0">
      <alignment vertical="center"/>
    </xf>
    <xf numFmtId="165" fontId="1" fillId="2" borderId="0" applyAlignment="1" pivotButton="0" quotePrefix="0" xfId="0">
      <alignment vertical="center"/>
    </xf>
    <xf numFmtId="0" fontId="1" fillId="5" borderId="0" applyAlignment="1" pivotButton="0" quotePrefix="0" xfId="0">
      <alignment vertical="center"/>
    </xf>
    <xf numFmtId="0" fontId="7" fillId="5" borderId="0" applyAlignment="1" pivotButton="0" quotePrefix="0" xfId="0">
      <alignment vertical="center"/>
    </xf>
    <xf numFmtId="165" fontId="7" fillId="5" borderId="0" applyAlignment="1" pivotButton="0" quotePrefix="0" xfId="0">
      <alignment vertical="center"/>
    </xf>
    <xf numFmtId="166" fontId="1" fillId="2" borderId="0" applyAlignment="1" pivotButton="0" quotePrefix="0" xfId="0">
      <alignment vertical="center"/>
    </xf>
    <xf numFmtId="164" fontId="7" fillId="5" borderId="0" applyAlignment="1" pivotButton="0" quotePrefix="0" xfId="0">
      <alignment vertical="center"/>
    </xf>
    <xf numFmtId="0" fontId="8" fillId="2" borderId="0" applyAlignment="1" pivotButton="0" quotePrefix="0" xfId="0">
      <alignment vertical="center"/>
    </xf>
    <xf numFmtId="0" fontId="8" fillId="2" borderId="0" applyAlignment="1" pivotButton="0" quotePrefix="0" xfId="0">
      <alignment vertical="center" wrapText="1"/>
    </xf>
    <xf numFmtId="0" fontId="9" fillId="2" borderId="0" applyAlignment="1" pivotButton="0" quotePrefix="0" xfId="0">
      <alignment vertical="center"/>
    </xf>
    <xf numFmtId="0" fontId="9" fillId="2" borderId="0" applyAlignment="1" pivotButton="0" quotePrefix="0" xfId="0">
      <alignment vertical="center" wrapText="1"/>
    </xf>
    <xf numFmtId="0" fontId="7" fillId="2" borderId="0" applyAlignment="1" pivotButton="0" quotePrefix="0" xfId="0">
      <alignment vertical="center"/>
    </xf>
    <xf numFmtId="0" fontId="10" fillId="2" borderId="0" applyAlignment="1" pivotButton="0" quotePrefix="0" xfId="0">
      <alignment vertical="center" wrapText="1"/>
    </xf>
    <xf numFmtId="49" fontId="1" fillId="2" borderId="0" applyAlignment="1" pivotButton="0" quotePrefix="0" xfId="0">
      <alignment vertical="center"/>
    </xf>
    <xf numFmtId="164" fontId="1" fillId="2" borderId="0" applyAlignment="1" pivotButton="0" quotePrefix="0" xfId="0">
      <alignment vertical="center"/>
    </xf>
    <xf numFmtId="165" fontId="1" fillId="2" borderId="0" applyAlignment="1" pivotButton="0" quotePrefix="0" xfId="0">
      <alignment vertical="center"/>
    </xf>
    <xf numFmtId="165" fontId="7" fillId="5" borderId="0" applyAlignment="1" pivotButton="0" quotePrefix="0" xfId="0">
      <alignment vertical="center"/>
    </xf>
    <xf numFmtId="166" fontId="1" fillId="2" borderId="0" applyAlignment="1" pivotButton="0" quotePrefix="0" xfId="0">
      <alignment vertical="center"/>
    </xf>
    <xf numFmtId="164" fontId="7" fillId="5" borderId="0" applyAlignment="1" pivotButton="0" quotePrefix="0" xfId="0">
      <alignment vertical="center"/>
    </xf>
  </cellXfs>
  <cellStyles count="1">
    <cellStyle name="Normal" xfId="0"/>
  </cellStyles>
  <dxfs count="12">
    <dxf>
      <font>
        <color rgb="FF777777"/>
      </font>
      <fill>
        <patternFill patternType="solid">
          <bgColor rgb="FFE7E5DF"/>
        </patternFill>
      </fill>
    </dxf>
    <dxf>
      <font>
        <color rgb="FF777777"/>
      </font>
      <fill>
        <patternFill patternType="solid">
          <bgColor rgb="FFE7E5DF"/>
        </patternFill>
      </fill>
    </dxf>
    <dxf>
      <font>
        <color rgb="FF777777"/>
      </font>
      <fill>
        <patternFill patternType="solid">
          <bgColor rgb="FFE7E5DF"/>
        </patternFill>
      </fill>
    </dxf>
    <dxf>
      <font>
        <color rgb="FF777777"/>
      </font>
      <fill>
        <patternFill patternType="solid">
          <bgColor rgb="FFE7E5DF"/>
        </patternFill>
      </fill>
    </dxf>
    <dxf>
      <font>
        <color rgb="FF777777"/>
      </font>
      <fill>
        <patternFill patternType="solid">
          <bgColor rgb="FFE7E5DF"/>
        </patternFill>
      </fill>
    </dxf>
    <dxf>
      <font>
        <color rgb="FF777777"/>
      </font>
      <fill>
        <patternFill patternType="solid">
          <bgColor rgb="FFE7E5DF"/>
        </patternFill>
      </fill>
    </dxf>
    <dxf>
      <font>
        <color rgb="FF777777"/>
      </font>
      <fill>
        <patternFill patternType="solid">
          <bgColor rgb="FFE7E5DF"/>
        </patternFill>
      </fill>
    </dxf>
    <dxf>
      <font>
        <color rgb="FF777777"/>
      </font>
      <fill>
        <patternFill patternType="solid">
          <bgColor rgb="FFE7E5DF"/>
        </patternFill>
      </fill>
    </dxf>
    <dxf>
      <font>
        <color rgb="FF777777"/>
      </font>
      <fill>
        <patternFill patternType="solid">
          <bgColor rgb="FFE7E5DF"/>
        </patternFill>
      </fill>
    </dxf>
    <dxf>
      <font>
        <color rgb="FF777777"/>
      </font>
      <fill>
        <patternFill patternType="solid">
          <bgColor rgb="FFE7E5DF"/>
        </patternFill>
      </fill>
    </dxf>
    <dxf>
      <font>
        <color rgb="FF777777"/>
      </font>
      <fill>
        <patternFill patternType="solid">
          <bgColor rgb="FFE7E5DF"/>
        </patternFill>
      </fill>
    </dxf>
    <dxf>
      <font>
        <color rgb="FF777777"/>
      </font>
      <fill>
        <patternFill patternType="solid">
          <bgColor rgb="FFE7E5DF"/>
        </patternFill>
      </fill>
    </dxf>
  </dxf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4.xml.rels><Relationships xmlns="http://schemas.openxmlformats.org/package/2006/relationships"><Relationship Type="http://schemas.openxmlformats.org/officeDocument/2006/relationships/hyperlink" Target="https://www2.gov.bc.ca/gov/content/housing-tenancy/residential-tenancies" TargetMode="External" Id="rId1"/><Relationship Type="http://schemas.openxmlformats.org/officeDocument/2006/relationships/hyperlink" Target="https://www.alberta.ca/residential-tenancies" TargetMode="External" Id="rId2"/><Relationship Type="http://schemas.openxmlformats.org/officeDocument/2006/relationships/hyperlink" Target="https://www.saskatchewan.ca/residents/housing-and-renting/renting-and-leasing" TargetMode="External" Id="rId3"/><Relationship Type="http://schemas.openxmlformats.org/officeDocument/2006/relationships/hyperlink" Target="https://www.gov.mb.ca/cca/rtb/" TargetMode="External" Id="rId4"/><Relationship Type="http://schemas.openxmlformats.org/officeDocument/2006/relationships/hyperlink" Target="https://tribunalsontario.ca/ltb/" TargetMode="External" Id="rId5"/><Relationship Type="http://schemas.openxmlformats.org/officeDocument/2006/relationships/hyperlink" Target="https://www.tal.gouv.qc.ca/en" TargetMode="External" Id="rId6"/><Relationship Type="http://schemas.openxmlformats.org/officeDocument/2006/relationships/hyperlink" Target="https://www.gnb.ca/en/topic/family-home-community/housing-property/lease.html" TargetMode="External" Id="rId7"/><Relationship Type="http://schemas.openxmlformats.org/officeDocument/2006/relationships/hyperlink" Target="https://novascotia.ca/residential-tenancies-tenants-and-landlords/" TargetMode="External" Id="rId8"/><Relationship Type="http://schemas.openxmlformats.org/officeDocument/2006/relationships/hyperlink" Target="https://peirentaloffice.ca/" TargetMode="External" Id="rId9"/><Relationship Type="http://schemas.openxmlformats.org/officeDocument/2006/relationships/hyperlink" Target="https://www.gov.nl.ca/gs/landlord-tenant/" TargetMode="External" Id="rId10"/><Relationship Type="http://schemas.openxmlformats.org/officeDocument/2006/relationships/hyperlink" Target="https://yukon.ca/en/places/residential-tenancies-office-location-and-hours" TargetMode="External" Id="rId11"/><Relationship Type="http://schemas.openxmlformats.org/officeDocument/2006/relationships/hyperlink" Target="https://www.justice.gov.nt.ca/en/boards-agencies/rental-office/" TargetMode="External" Id="rId12"/><Relationship Type="http://schemas.openxmlformats.org/officeDocument/2006/relationships/hyperlink" Target="https://www.nunavutlegislation.ca/en/consolidated-law/residential-tenancies-act-official-consolidation" TargetMode="External" Id="rId13"/><Relationship Type="http://schemas.openxmlformats.org/officeDocument/2006/relationships/hyperlink" Target="https://www.canada.ca/en/financial-consumer-agency/services/buying-home.html" TargetMode="External" Id="rId14"/><Relationship Type="http://schemas.openxmlformats.org/officeDocument/2006/relationships/hyperlink" Target="https://www.canada.ca/en/revenue-agency/services/tax/individuals/topics/rrsps-related-plans/what-home-buyers-plan/participate-home-buyers-plan.html" TargetMode="External" Id="rId15"/><Relationship Type="http://schemas.openxmlformats.org/officeDocument/2006/relationships/hyperlink" Target="https://www.canada.ca/en/revenue-agency/services/tax/individuals/topics/first-home-savings-account.html" TargetMode="External" Id="rId16"/><Relationship Type="http://schemas.openxmlformats.org/officeDocument/2006/relationships/hyperlink" Target="https://www.cmhc-schl.gc.ca/consumers/renting-a-home/i-am-renting/rent-increases" TargetMode="External" Id="rId17"/></Relationships>
</file>

<file path=xl/worksheets/sheet1.xml><?xml version="1.0" encoding="utf-8"?>
<worksheet xmlns="http://schemas.openxmlformats.org/spreadsheetml/2006/main">
  <sheetPr>
    <tabColor rgb="FF8A2E26"/>
    <outlinePr summaryBelow="1" summaryRight="1"/>
    <pageSetUpPr/>
  </sheetPr>
  <dimension ref="A1:F51"/>
  <sheetViews>
    <sheetView showGridLines="0" tabSelected="1" workbookViewId="0">
      <selection activeCell="A1" sqref="A1"/>
    </sheetView>
  </sheetViews>
  <sheetFormatPr baseColWidth="8" defaultRowHeight="15"/>
  <cols>
    <col width="3" customWidth="1" min="1" max="1"/>
    <col width="38" customWidth="1" min="2" max="2"/>
    <col width="23" customWidth="1" min="3" max="3"/>
    <col width="23" customWidth="1" min="4" max="4"/>
    <col width="23" customWidth="1" min="5" max="5"/>
    <col width="23" customWidth="1" min="6" max="6"/>
  </cols>
  <sheetData>
    <row r="1" ht="27" customHeight="1">
      <c r="A1" s="3" t="n"/>
      <c r="B1" s="3" t="n"/>
      <c r="C1" s="3" t="n"/>
      <c r="D1" s="3" t="n"/>
      <c r="E1" s="3" t="n"/>
      <c r="F1" s="3" t="n"/>
    </row>
    <row r="2" ht="34" customHeight="1">
      <c r="A2" s="3" t="n"/>
      <c r="B2" s="5" t="inlineStr">
        <is>
          <t>Rent Is Not the Rent</t>
        </is>
      </c>
    </row>
    <row r="3" ht="22" customHeight="1">
      <c r="A3" s="3" t="n"/>
      <c r="B3" s="6" t="inlineStr">
        <is>
          <t>ROOOFREAD  /  HOUSING, WORTH THINKING ABOUT.</t>
        </is>
      </c>
    </row>
    <row r="4" ht="27" customHeight="1">
      <c r="A4" s="3" t="n"/>
      <c r="B4" s="3" t="n"/>
      <c r="C4" s="3" t="n"/>
      <c r="D4" s="3" t="n"/>
      <c r="E4" s="3" t="n"/>
      <c r="F4" s="3" t="n"/>
    </row>
    <row r="5" ht="44" customHeight="1">
      <c r="A5" s="3" t="n"/>
      <c r="B5" s="7" t="inlineStr">
        <is>
          <t>A short guide before you start. The examples are fictional. Replace them with your own estimates; you do not need perfect numbers.</t>
        </is>
      </c>
    </row>
    <row r="6" ht="27" customHeight="1">
      <c r="A6" s="3" t="n"/>
      <c r="B6" s="3" t="n"/>
      <c r="C6" s="3" t="n"/>
      <c r="D6" s="3" t="n"/>
      <c r="E6" s="3" t="n"/>
      <c r="F6" s="3" t="n"/>
    </row>
    <row r="7" ht="25" customHeight="1">
      <c r="A7" s="3" t="n"/>
      <c r="B7" s="12" t="inlineStr">
        <is>
          <t>1. START WITH THE BASICS</t>
        </is>
      </c>
    </row>
    <row r="8" ht="62" customHeight="1">
      <c r="A8" s="3" t="n"/>
      <c r="B8" s="4" t="inlineStr">
        <is>
          <t>Open the Your rentals tab. Name two or three rentals in row 8. Enter rent, then only the extra costs you pay. Set commute days to 0 if you do not travel to work.</t>
        </is>
      </c>
    </row>
    <row r="9" ht="27" customHeight="1">
      <c r="A9" s="3" t="n"/>
      <c r="B9" s="3" t="n"/>
      <c r="C9" s="3" t="n"/>
      <c r="D9" s="3" t="n"/>
      <c r="E9" s="3" t="n"/>
      <c r="F9" s="3" t="n"/>
    </row>
    <row r="10" ht="25" customHeight="1">
      <c r="A10" s="3" t="n"/>
      <c r="B10" s="12" t="inlineStr">
        <is>
          <t>2. ONLY ADD WHAT MATTERS</t>
        </is>
      </c>
    </row>
    <row r="11" ht="60" customHeight="1">
      <c r="A11" s="3" t="n"/>
      <c r="B11" s="4" t="inlineStr">
        <is>
          <t>Rows 24 to 29 add a promotion, moving cost or another regular expense. Keep those at 0 when they do not apply.</t>
        </is>
      </c>
    </row>
    <row r="12" ht="27" customHeight="1">
      <c r="A12" s="3" t="n"/>
      <c r="B12" s="3" t="n"/>
      <c r="C12" s="3" t="n"/>
      <c r="D12" s="3" t="n"/>
      <c r="E12" s="3" t="n"/>
      <c r="F12" s="3" t="n"/>
    </row>
    <row r="13" ht="25" customHeight="1">
      <c r="A13" s="3" t="n"/>
      <c r="B13" s="12" t="inlineStr">
        <is>
          <t>3. READ THE TRADE-OFF</t>
        </is>
      </c>
    </row>
    <row r="14" ht="62" customHeight="1">
      <c r="A14" s="3" t="n"/>
      <c r="B14" s="4" t="inlineStr">
        <is>
          <t>Open Results. Use the commute comparison and the optional daily-life notes together. A cheaper rental may still cost you time, privacy or access to the places you use.</t>
        </is>
      </c>
    </row>
    <row r="15" ht="27" customHeight="1">
      <c r="A15" s="3" t="n"/>
      <c r="B15" s="3" t="n"/>
      <c r="C15" s="3" t="n"/>
      <c r="D15" s="3" t="n"/>
      <c r="E15" s="3" t="n"/>
      <c r="F15" s="3" t="n"/>
    </row>
    <row r="16" ht="25" customHeight="1">
      <c r="A16" s="3" t="n"/>
      <c r="B16" s="12" t="inlineStr">
        <is>
          <t>WHAT YOU CAN CHANGE</t>
        </is>
      </c>
    </row>
    <row r="17" ht="48" customHeight="1">
      <c r="A17" s="3" t="n"/>
      <c r="B17" s="4" t="inlineStr">
        <is>
          <t>Amber cells are for your answers. Grey cells do not apply to the current selection. Other cells calculate automatically. Use the dropdown arrow where available.</t>
        </is>
      </c>
    </row>
    <row r="18" ht="48" customHeight="1">
      <c r="A18" s="3" t="n"/>
      <c r="B18" s="4" t="inlineStr">
        <is>
          <t>Enter 0 when a cost really is zero. A blank is not always zero: important missing inputs leave results blank or show a prompt. Optional blank costs are treated as zero.</t>
        </is>
      </c>
    </row>
    <row r="19" ht="48" customHeight="1">
      <c r="A19" s="3" t="n"/>
      <c r="B19" s="4" t="inlineStr">
        <is>
          <t>The + controls beside row numbers expand optional details or calculation steps. You can leave them closed for a first pass. Save a separate copy before exploring another decision.</t>
        </is>
      </c>
    </row>
    <row r="20" ht="27" customHeight="1">
      <c r="A20" s="3" t="n"/>
      <c r="B20" s="3" t="n"/>
      <c r="C20" s="3" t="n"/>
      <c r="D20" s="3" t="n"/>
      <c r="E20" s="3" t="n"/>
      <c r="F20" s="3" t="n"/>
    </row>
    <row r="21" ht="25" customHeight="1">
      <c r="A21" s="3" t="n"/>
      <c r="B21" s="12" t="inlineStr">
        <is>
          <t>WHAT THE NUMBERS MEAN</t>
        </is>
      </c>
    </row>
    <row r="22" ht="27" customHeight="1">
      <c r="A22" s="3" t="n"/>
      <c r="B22" s="3" t="n"/>
      <c r="C22" s="3" t="n"/>
      <c r="D22" s="3" t="n"/>
      <c r="E22" s="3" t="n"/>
      <c r="F22" s="3" t="n"/>
    </row>
    <row r="23" ht="25" customHeight="1">
      <c r="A23" s="3" t="n"/>
      <c r="B23" s="26" t="inlineStr">
        <is>
          <t>Real recurring cost</t>
        </is>
      </c>
    </row>
    <row r="24" ht="47" customHeight="1">
      <c r="A24" s="3" t="n"/>
      <c r="B24" s="4" t="inlineStr">
        <is>
          <t>The monthly cost after rent, parking, bills, transport and the other selected add-ons.</t>
        </is>
      </c>
    </row>
    <row r="25" ht="27" customHeight="1">
      <c r="A25" s="3" t="n"/>
      <c r="B25" s="3" t="n"/>
      <c r="C25" s="3" t="n"/>
      <c r="D25" s="3" t="n"/>
      <c r="E25" s="3" t="n"/>
      <c r="F25" s="3" t="n"/>
    </row>
    <row r="26" ht="25" customHeight="1">
      <c r="A26" s="3" t="n"/>
      <c r="B26" s="26" t="inlineStr">
        <is>
          <t>First-year effective cost</t>
        </is>
      </c>
    </row>
    <row r="27" ht="47" customHeight="1">
      <c r="A27" s="3" t="n"/>
      <c r="B27" s="4" t="inlineStr">
        <is>
          <t>The recurring cost minus one twelfth of the total promotion. Moving costs are not included here.</t>
        </is>
      </c>
    </row>
    <row r="28" ht="27" customHeight="1">
      <c r="A28" s="3" t="n"/>
      <c r="B28" s="3" t="n"/>
      <c r="C28" s="3" t="n"/>
      <c r="D28" s="3" t="n"/>
      <c r="E28" s="3" t="n"/>
      <c r="F28" s="3" t="n"/>
    </row>
    <row r="29" ht="25" customHeight="1">
      <c r="A29" s="3" t="n"/>
      <c r="B29" s="26" t="inlineStr">
        <is>
          <t>First-year total + move</t>
        </is>
      </c>
    </row>
    <row r="30" ht="47" customHeight="1">
      <c r="A30" s="3" t="n"/>
      <c r="B30" s="4" t="inlineStr">
        <is>
          <t>Twelve months of effective cost plus the one-time moving cost. A refundable deposit is not treated as an expense.</t>
        </is>
      </c>
    </row>
    <row r="31" ht="27" customHeight="1">
      <c r="A31" s="3" t="n"/>
      <c r="B31" s="3" t="n"/>
      <c r="C31" s="3" t="n"/>
      <c r="D31" s="3" t="n"/>
      <c r="E31" s="3" t="n"/>
      <c r="F31" s="3" t="n"/>
    </row>
    <row r="32" ht="25" customHeight="1">
      <c r="A32" s="3" t="n"/>
      <c r="B32" s="26" t="inlineStr">
        <is>
          <t>Commute hours returned</t>
        </is>
      </c>
    </row>
    <row r="33" ht="47" customHeight="1">
      <c r="A33" s="3" t="n"/>
      <c r="B33" s="4" t="inlineStr">
        <is>
          <t>Hours saved by the destination compared with the starting option. A negative number means more time commuting.</t>
        </is>
      </c>
    </row>
    <row r="34" ht="27" customHeight="1">
      <c r="A34" s="3" t="n"/>
      <c r="B34" s="3" t="n"/>
      <c r="C34" s="3" t="n"/>
      <c r="D34" s="3" t="n"/>
      <c r="E34" s="3" t="n"/>
      <c r="F34" s="3" t="n"/>
    </row>
    <row r="35" ht="27" customHeight="1">
      <c r="A35" s="3" t="n"/>
      <c r="B35" s="3" t="n"/>
      <c r="C35" s="3" t="n"/>
      <c r="D35" s="3" t="n"/>
      <c r="E35" s="3" t="n"/>
      <c r="F35" s="3" t="n"/>
    </row>
    <row r="36" ht="25" customHeight="1">
      <c r="A36" s="3" t="n"/>
      <c r="B36" s="12" t="inlineStr">
        <is>
          <t>A QUICK EXAMPLE</t>
        </is>
      </c>
    </row>
    <row r="37" ht="56" customHeight="1">
      <c r="A37" s="3" t="n"/>
      <c r="B37" s="4" t="inlineStr">
        <is>
          <t>In the fictional examples, rent is $350 higher for Rental 2, but its total recurring cost is $265 lower. The difference comes from the add-ons.</t>
        </is>
      </c>
    </row>
    <row r="38" ht="27" customHeight="1">
      <c r="A38" s="3" t="n"/>
      <c r="B38" s="3" t="n"/>
      <c r="C38" s="3" t="n"/>
      <c r="D38" s="3" t="n"/>
      <c r="E38" s="3" t="n"/>
      <c r="F38" s="3" t="n"/>
    </row>
    <row r="39" ht="25" customHeight="1">
      <c r="A39" s="3" t="n"/>
      <c r="B39" s="12" t="inlineStr">
        <is>
          <t>KEEP LIFE IN THE PICTURE</t>
        </is>
      </c>
    </row>
    <row r="40" ht="27" customHeight="1">
      <c r="A40" s="3" t="n"/>
      <c r="B40" s="3" t="n"/>
      <c r="C40" s="3" t="n"/>
      <c r="D40" s="3" t="n"/>
      <c r="E40" s="3" t="n"/>
      <c r="F40" s="3" t="n"/>
    </row>
    <row r="41" ht="32" customHeight="1">
      <c r="A41" s="3" t="n"/>
      <c r="B41" s="4" t="inlineStr">
        <is>
          <t>What is the best part of living here?</t>
        </is>
      </c>
    </row>
    <row r="42" ht="32" customHeight="1">
      <c r="A42" s="3" t="n"/>
      <c r="B42" s="4" t="inlineStr">
        <is>
          <t>What is the compromise you would feel most often?</t>
        </is>
      </c>
    </row>
    <row r="43" ht="32" customHeight="1">
      <c r="A43" s="3" t="n"/>
      <c r="B43" s="4" t="inlineStr">
        <is>
          <t>Does this rental make your normal week easier?</t>
        </is>
      </c>
    </row>
    <row r="44" ht="27" customHeight="1">
      <c r="A44" s="3" t="n"/>
      <c r="B44" s="3" t="n"/>
      <c r="C44" s="3" t="n"/>
      <c r="D44" s="3" t="n"/>
      <c r="E44" s="3" t="n"/>
      <c r="F44" s="3" t="n"/>
    </row>
    <row r="45" ht="25" customHeight="1">
      <c r="A45" s="3" t="n"/>
      <c r="B45" s="12" t="inlineStr">
        <is>
          <t>HOW TO READ A COMPARISON</t>
        </is>
      </c>
    </row>
    <row r="46" ht="56" customHeight="1">
      <c r="A46" s="3" t="n"/>
      <c r="B46" s="4" t="inlineStr">
        <is>
          <t>From and To are the numbered columns, not rankings. Positive cost means the To option costs more. A cost in brackets means a saving. Positive hours returned mean less commuting.</t>
        </is>
      </c>
    </row>
    <row r="47" ht="27" customHeight="1">
      <c r="A47" s="3" t="n"/>
      <c r="B47" s="3" t="n"/>
      <c r="C47" s="3" t="n"/>
      <c r="D47" s="3" t="n"/>
      <c r="E47" s="3" t="n"/>
      <c r="F47" s="3" t="n"/>
    </row>
    <row r="48" ht="27" customHeight="1">
      <c r="A48" s="3" t="n"/>
      <c r="B48" s="3" t="n"/>
      <c r="C48" s="3" t="n"/>
      <c r="D48" s="3" t="n"/>
      <c r="E48" s="3" t="n"/>
      <c r="F48" s="3" t="n"/>
    </row>
    <row r="49" ht="48" customHeight="1">
      <c r="A49" s="3" t="n"/>
      <c r="B49" s="7" t="inlineStr">
        <is>
          <t>All money is in Canadian dollars. The Canada tab links to current official guidance. Estimates help you compare; they do not decide which home or path is right for you.</t>
        </is>
      </c>
    </row>
    <row r="50" ht="27" customHeight="1">
      <c r="A50" s="3" t="n"/>
      <c r="B50" s="3" t="n"/>
      <c r="C50" s="3" t="n"/>
      <c r="D50" s="3" t="n"/>
      <c r="E50" s="3" t="n"/>
      <c r="F50" s="3" t="n"/>
    </row>
    <row r="51" ht="27" customHeight="1">
      <c r="A51" s="3" t="n"/>
      <c r="B51" s="3" t="n"/>
      <c r="C51" s="3" t="n"/>
      <c r="D51" s="3" t="n"/>
      <c r="E51" s="3" t="n"/>
      <c r="F51" s="3" t="n"/>
    </row>
  </sheetData>
  <mergeCells count="31">
    <mergeCell ref="B7:F7"/>
    <mergeCell ref="B16:F16"/>
    <mergeCell ref="B3:F3"/>
    <mergeCell ref="B46:F46"/>
    <mergeCell ref="B18:F18"/>
    <mergeCell ref="B27:F27"/>
    <mergeCell ref="B21:F21"/>
    <mergeCell ref="B43:F43"/>
    <mergeCell ref="B39:F39"/>
    <mergeCell ref="B2:F2"/>
    <mergeCell ref="B11:F11"/>
    <mergeCell ref="B42:F42"/>
    <mergeCell ref="B23:F23"/>
    <mergeCell ref="B14:F14"/>
    <mergeCell ref="B8:F8"/>
    <mergeCell ref="B17:F17"/>
    <mergeCell ref="B13:F13"/>
    <mergeCell ref="B29:F29"/>
    <mergeCell ref="B10:F10"/>
    <mergeCell ref="B19:F19"/>
    <mergeCell ref="B37:F37"/>
    <mergeCell ref="B49:F49"/>
    <mergeCell ref="B30:F30"/>
    <mergeCell ref="B24:F24"/>
    <mergeCell ref="B33:F33"/>
    <mergeCell ref="B5:F5"/>
    <mergeCell ref="B45:F45"/>
    <mergeCell ref="B36:F36"/>
    <mergeCell ref="B32:F32"/>
    <mergeCell ref="B26:F26"/>
    <mergeCell ref="B41:F4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>
  <sheetPr>
    <tabColor rgb="FF8A2E26"/>
    <outlinePr summaryBelow="1" summaryRight="1"/>
    <pageSetUpPr/>
  </sheetPr>
  <dimension ref="A1:F48"/>
  <sheetViews>
    <sheetView showGridLines="0" tabSelected="0" workbookViewId="0">
      <selection activeCell="A1" sqref="A1"/>
    </sheetView>
  </sheetViews>
  <sheetFormatPr baseColWidth="8" defaultRowHeight="15"/>
  <cols>
    <col width="3" customWidth="1" min="1" max="1"/>
    <col width="38" customWidth="1" min="2" max="2"/>
    <col width="23" customWidth="1" min="3" max="3"/>
    <col width="23" customWidth="1" min="4" max="4"/>
    <col width="23" customWidth="1" min="5" max="5"/>
    <col width="23" customWidth="1" min="6" max="6"/>
  </cols>
  <sheetData>
    <row r="1" ht="27" customHeight="1">
      <c r="A1" s="3" t="n"/>
      <c r="B1" s="3" t="n"/>
      <c r="C1" s="3" t="n"/>
      <c r="D1" s="3" t="n"/>
      <c r="E1" s="3" t="n"/>
      <c r="F1" s="3" t="n"/>
    </row>
    <row r="2" ht="34" customHeight="1">
      <c r="A2" s="3" t="n"/>
      <c r="B2" s="5" t="inlineStr">
        <is>
          <t>Rent Is Not the Rent</t>
        </is>
      </c>
    </row>
    <row r="3" ht="22" customHeight="1">
      <c r="A3" s="3" t="n"/>
      <c r="B3" s="6" t="inlineStr">
        <is>
          <t>ROOOFREAD  /  HOUSING, WORTH THINKING ABOUT.</t>
        </is>
      </c>
    </row>
    <row r="4" ht="27" customHeight="1">
      <c r="A4" s="3" t="n"/>
      <c r="B4" s="3" t="n"/>
      <c r="C4" s="3" t="n"/>
      <c r="D4" s="3" t="n"/>
      <c r="E4" s="3" t="n"/>
      <c r="F4" s="3" t="n"/>
    </row>
    <row r="5" ht="48" customHeight="1">
      <c r="A5" s="3" t="n"/>
      <c r="B5" s="7" t="inlineStr">
        <is>
          <t>New here? Open Start here first. Then enter your answers on Your rentals. These are fictional examples until you replace them.</t>
        </is>
      </c>
    </row>
    <row r="6" ht="27" customHeight="1">
      <c r="A6" s="3" t="n"/>
      <c r="B6" s="3" t="n"/>
      <c r="C6" s="3" t="n"/>
      <c r="D6" s="3" t="n"/>
      <c r="E6" s="3" t="n"/>
      <c r="F6" s="3" t="n"/>
    </row>
    <row r="7" ht="27" customHeight="1">
      <c r="A7" s="3" t="n"/>
      <c r="B7" s="3" t="n"/>
      <c r="C7" s="10" t="inlineStr">
        <is>
          <t>Rental 1</t>
        </is>
      </c>
      <c r="D7" s="10" t="inlineStr">
        <is>
          <t>Rental 2</t>
        </is>
      </c>
      <c r="E7" s="10" t="inlineStr">
        <is>
          <t>Rental 3</t>
        </is>
      </c>
      <c r="F7" s="3" t="n"/>
    </row>
    <row r="8" ht="25" customHeight="1">
      <c r="A8" s="3" t="n"/>
      <c r="B8" s="12" t="inlineStr">
        <is>
          <t>WHAT YOU TOLD US</t>
        </is>
      </c>
    </row>
    <row r="9" ht="27" customHeight="1">
      <c r="A9" s="3" t="n"/>
      <c r="B9" s="3" t="inlineStr">
        <is>
          <t>Rental</t>
        </is>
      </c>
      <c r="C9" s="27" t="str">
        <f>IF('Your rentals'!C8="","",'Your rentals'!C8)</f>
        <v>The $2,400 apartment</v>
      </c>
      <c r="D9" s="27" t="str">
        <f>IF('Your rentals'!D8="","",'Your rentals'!D8)</f>
        <v>The $2,750 apartment</v>
      </c>
      <c r="E9" s="27" t="str">
        <f>IF('Your rentals'!E8="","",'Your rentals'!E8)</f>
        <v>The promotional apartment</v>
      </c>
      <c r="F9" s="3" t="n"/>
    </row>
    <row r="10" ht="27" customHeight="1">
      <c r="A10" s="3" t="n"/>
      <c r="B10" s="3" t="inlineStr">
        <is>
          <t>Advertised rent / month</t>
        </is>
      </c>
      <c r="C10" s="28">
        <f>IF(C9="","",'Your rentals'!C9)</f>
        <v>2400</v>
      </c>
      <c r="D10" s="28">
        <f>IF(D9="","",'Your rentals'!D9)</f>
        <v>2750</v>
      </c>
      <c r="E10" s="28">
        <f>IF(E9="","",'Your rentals'!E9)</f>
        <v>2600</v>
      </c>
      <c r="F10" s="3" t="n"/>
    </row>
    <row r="11" ht="27" customHeight="1">
      <c r="A11" s="3" t="n"/>
      <c r="B11" s="3" t="n"/>
      <c r="C11" s="3" t="n"/>
      <c r="D11" s="3" t="n"/>
      <c r="E11" s="3" t="n"/>
      <c r="F11" s="3" t="n"/>
    </row>
    <row r="12" ht="25" customHeight="1">
      <c r="A12" s="3" t="n"/>
      <c r="B12" s="12" t="inlineStr">
        <is>
          <t>WHAT THAT ACTUALLY MEANS</t>
        </is>
      </c>
    </row>
    <row r="13" ht="27" customHeight="1">
      <c r="A13" s="3" t="n"/>
      <c r="B13" s="3" t="inlineStr">
        <is>
          <t>Real recurring cost / month</t>
        </is>
      </c>
      <c r="C13" s="28">
        <f>IF(C9="","",'Your rentals'!C40)</f>
        <v>3215</v>
      </c>
      <c r="D13" s="28">
        <f>IF(D9="","",'Your rentals'!D40)</f>
        <v>2950</v>
      </c>
      <c r="E13" s="28">
        <f>IF(E9="","",'Your rentals'!E40)</f>
        <v>2960</v>
      </c>
      <c r="F13" s="3" t="n"/>
    </row>
    <row r="14" ht="27" customHeight="1">
      <c r="A14" s="3" t="n"/>
      <c r="B14" s="3" t="inlineStr">
        <is>
          <t>First-year effective / month</t>
        </is>
      </c>
      <c r="C14" s="28">
        <f>IF(C9="","",'Your rentals'!C41)</f>
        <v>3215</v>
      </c>
      <c r="D14" s="28">
        <f>IF(D9="","",'Your rentals'!D41)</f>
        <v>2950</v>
      </c>
      <c r="E14" s="28">
        <f>IF(E9="","",'Your rentals'!E41)</f>
        <v>2743.33333333333</v>
      </c>
      <c r="F14" s="3" t="n"/>
    </row>
    <row r="15" ht="27" customHeight="1">
      <c r="A15" s="3" t="n"/>
      <c r="B15" s="3" t="inlineStr">
        <is>
          <t>First-year total + move</t>
        </is>
      </c>
      <c r="C15" s="28">
        <f>IF(C9="","",'Your rentals'!C42)</f>
        <v>39580</v>
      </c>
      <c r="D15" s="28">
        <f>IF(D9="","",'Your rentals'!D42)</f>
        <v>36800</v>
      </c>
      <c r="E15" s="28">
        <f>IF(E9="","",'Your rentals'!E42)</f>
        <v>34120</v>
      </c>
      <c r="F15" s="3" t="n"/>
    </row>
    <row r="16" ht="27" customHeight="1">
      <c r="A16" s="3" t="n"/>
      <c r="B16" s="3" t="inlineStr">
        <is>
          <t>Commute hours / year</t>
        </is>
      </c>
      <c r="C16" s="29">
        <f>IF(C9="","",'Your rentals'!C43)</f>
        <v>193.2</v>
      </c>
      <c r="D16" s="29">
        <f>IF(D9="","",'Your rentals'!D43)</f>
        <v>55.2</v>
      </c>
      <c r="E16" s="29">
        <f>IF(E9="","",'Your rentals'!E43)</f>
        <v>184</v>
      </c>
      <c r="F16" s="3" t="n"/>
    </row>
    <row r="17" ht="27" customHeight="1">
      <c r="A17" s="3" t="n"/>
      <c r="B17" s="3" t="inlineStr">
        <is>
          <t>Annual add-ons above rent</t>
        </is>
      </c>
      <c r="C17" s="28">
        <f>IF(C9="","",'Your rentals'!C44)</f>
        <v>9780</v>
      </c>
      <c r="D17" s="28">
        <f>IF(D9="","",'Your rentals'!D44)</f>
        <v>2400</v>
      </c>
      <c r="E17" s="28">
        <f>IF(E9="","",'Your rentals'!E44)</f>
        <v>4320</v>
      </c>
      <c r="F17" s="3" t="n"/>
    </row>
    <row r="18" ht="27" customHeight="1">
      <c r="A18" s="3" t="n"/>
      <c r="B18" s="3" t="n"/>
      <c r="C18" s="3" t="n"/>
      <c r="D18" s="3" t="n"/>
      <c r="E18" s="3" t="n"/>
      <c r="F18" s="3" t="n"/>
    </row>
    <row r="19" ht="27" customHeight="1">
      <c r="A19" s="3" t="n"/>
      <c r="B19" s="3" t="n"/>
      <c r="C19" s="3" t="n"/>
      <c r="D19" s="3" t="n"/>
      <c r="E19" s="3" t="n"/>
      <c r="F19" s="3" t="n"/>
    </row>
    <row r="20" ht="25" customHeight="1">
      <c r="A20" s="3" t="n"/>
      <c r="B20" s="12" t="inlineStr">
        <is>
          <t>WHAT CHANGES BETWEEN YOUR OPTIONS</t>
        </is>
      </c>
    </row>
    <row r="21" ht="27" customHeight="1">
      <c r="A21" s="3" t="n"/>
      <c r="B21" s="3" t="inlineStr">
        <is>
          <t>From option number</t>
        </is>
      </c>
      <c r="C21" s="30" t="n">
        <v>1</v>
      </c>
      <c r="D21" s="3" t="inlineStr">
        <is>
          <t>To option number</t>
        </is>
      </c>
      <c r="E21" s="30" t="n">
        <v>2</v>
      </c>
      <c r="F21" s="3" t="n"/>
    </row>
    <row r="22" ht="27" customHeight="1">
      <c r="A22" s="3" t="n"/>
      <c r="B22" s="3" t="n"/>
      <c r="C22" s="3" t="n"/>
      <c r="D22" s="3" t="n"/>
      <c r="E22" s="3" t="n"/>
      <c r="F22" s="3" t="n"/>
    </row>
    <row r="23" ht="27" customHeight="1">
      <c r="A23" s="3" t="n"/>
      <c r="B23" s="3" t="inlineStr">
        <is>
          <t>Monthly cost difference</t>
        </is>
      </c>
      <c r="C23" s="28">
        <f>IF(OR(INDEX(C13:E13,1,$C$21)="",INDEX(C13:E13,1,$E$21)=""),"",INDEX(C13:E13,1,$E$21)-INDEX(C13:E13,1,$C$21))</f>
        <v>-265</v>
      </c>
      <c r="D23" s="3" t="n"/>
      <c r="E23" s="3" t="n"/>
      <c r="F23" s="3" t="n"/>
    </row>
    <row r="24" ht="27" customHeight="1">
      <c r="A24" s="3" t="n"/>
      <c r="B24" s="3" t="inlineStr">
        <is>
          <t>Annual cost difference</t>
        </is>
      </c>
      <c r="C24" s="28">
        <f>IF(C23="","",C23*12)</f>
        <v>-3180</v>
      </c>
      <c r="D24" s="3" t="n"/>
      <c r="E24" s="3" t="n"/>
      <c r="F24" s="3" t="n"/>
    </row>
    <row r="25" ht="27" customHeight="1">
      <c r="A25" s="3" t="n"/>
      <c r="B25" s="3" t="inlineStr">
        <is>
          <t>Commute hours returned / year</t>
        </is>
      </c>
      <c r="C25" s="29">
        <f>IF(OR(INDEX(C16:E16,1,$C$21)="",INDEX(C16:E16,1,$E$21)=""),"",INDEX(C16:E16,1,$C$21)-INDEX(C16:E16,1,$E$21))</f>
        <v>138</v>
      </c>
      <c r="D25" s="3" t="n"/>
      <c r="E25" s="3" t="n"/>
      <c r="F25" s="3" t="n"/>
    </row>
    <row r="26" ht="27" customHeight="1">
      <c r="A26" s="3" t="n"/>
      <c r="B26" s="3" t="inlineStr">
        <is>
          <t>Extra dollars per hour returned</t>
        </is>
      </c>
      <c r="C26" s="31" t="str">
        <f>IF(OR(C25="",C23=""),"",IF(AND(C25&gt;0,C23&gt;0),C24/C25,"n.a."))</f>
        <v>n.a.</v>
      </c>
      <c r="D26" s="3" t="n"/>
      <c r="E26" s="3" t="n"/>
      <c r="F26" s="3" t="n"/>
    </row>
    <row r="27" ht="43" customHeight="1">
      <c r="A27" s="3" t="n"/>
      <c r="B27" s="7" t="inlineStr">
        <is>
          <t>Positive cost means the destination costs more. Positive hours mean time returned. No hourly price is shown unless you pay more and save time.</t>
        </is>
      </c>
    </row>
    <row r="28" ht="27" customHeight="1">
      <c r="A28" s="3" t="n"/>
      <c r="B28" s="3" t="n"/>
      <c r="C28" s="3" t="n"/>
      <c r="D28" s="3" t="n"/>
      <c r="E28" s="3" t="n"/>
      <c r="F28" s="3" t="n"/>
    </row>
    <row r="29" ht="25" customHeight="1">
      <c r="A29" s="3" t="n"/>
      <c r="B29" s="12" t="inlineStr">
        <is>
          <t>THE THING WORTH THINKING ABOUT</t>
        </is>
      </c>
    </row>
    <row r="30" ht="27" customHeight="1">
      <c r="A30" s="3" t="n"/>
      <c r="B30" s="4" t="str">
        <f>IF(C23="","Enter housing costs for both options.",IF(C25="","Add commute details to compare time as well as cost.",IF(AND(C23&gt;0,C25&gt;0),"Would you pay "&amp;TEXT(C26,"$0.00")&amp;" for each hour of commute time returned?",IF(C25&gt;0,IF(C23=0,"Same monthly cost, and you get commute time back.","This option costs less and gives you commute time back."),IF(C25&lt;0,IF(C23&lt;0,"This option saves "&amp;TEXT(-C23,"$#,##0")&amp;" a month but adds commute time. Is the time worth it?","This option costs the same or more and adds commute time."),IF(C23&lt;0,"Same commute, and this option costs "&amp;TEXT(-C23,"$#,##0")&amp;" less a month.",IF(C23&gt;0,"Same commute, and this option costs "&amp;TEXT(C23,"$#,##0")&amp;" more a month.","Same cost and commute. Focus on the everyday differences.")))))))</f>
        <v>This option costs less and gives you commute time back.</v>
      </c>
    </row>
    <row r="31" ht="27" customHeight="1">
      <c r="A31" s="3" t="n"/>
    </row>
    <row r="32" ht="27" customHeight="1">
      <c r="A32" s="3" t="n"/>
      <c r="B32" s="3" t="n"/>
      <c r="C32" s="3" t="n"/>
      <c r="D32" s="3" t="n"/>
      <c r="E32" s="3" t="n"/>
      <c r="F32" s="3" t="n"/>
    </row>
    <row r="33" ht="27" customHeight="1">
      <c r="A33" s="3" t="n"/>
      <c r="B33" s="3" t="n"/>
      <c r="C33" s="3" t="n"/>
      <c r="D33" s="3" t="n"/>
      <c r="E33" s="3" t="n"/>
      <c r="F33" s="3" t="n"/>
    </row>
    <row r="34" ht="27" customHeight="1">
      <c r="A34" s="3" t="n"/>
      <c r="B34" s="3" t="n"/>
      <c r="C34" s="3" t="n"/>
      <c r="D34" s="3" t="n"/>
      <c r="E34" s="3" t="n"/>
      <c r="F34" s="3" t="n"/>
    </row>
    <row r="35" ht="46" customHeight="1">
      <c r="A35" s="3" t="n"/>
      <c r="B35" s="7" t="inlineStr">
        <is>
          <t>The first-year effective amount spreads the one-time incentive over 12 months. Ongoing cost resumes without that discount. Moving costs only enter the first-year total.</t>
        </is>
      </c>
    </row>
    <row r="36" ht="27" customHeight="1">
      <c r="A36" s="3" t="n"/>
      <c r="B36" s="3" t="n"/>
      <c r="C36" s="3" t="n"/>
      <c r="D36" s="3" t="n"/>
      <c r="E36" s="3" t="n"/>
      <c r="F36" s="3" t="n"/>
    </row>
    <row r="37" ht="27" customHeight="1">
      <c r="A37" s="3" t="n"/>
      <c r="B37" s="3" t="n"/>
      <c r="C37" s="3" t="n"/>
      <c r="D37" s="3" t="n"/>
      <c r="E37" s="3" t="n"/>
      <c r="F37" s="3" t="n"/>
    </row>
    <row r="38" ht="25" customHeight="1">
      <c r="A38" s="3" t="n"/>
      <c r="B38" s="12" t="inlineStr">
        <is>
          <t>WHAT WE ARE ASSUMING</t>
        </is>
      </c>
    </row>
    <row r="39" ht="48" customHeight="1">
      <c r="A39" s="3" t="n"/>
      <c r="B39" s="7" t="inlineStr">
        <is>
          <t>Commute weeks are editable. Enter transportation after any change in car ownership; car savings are not subtracted again. Only the recurring costs you enter are modelled.</t>
        </is>
      </c>
    </row>
    <row r="40" ht="27" customHeight="1">
      <c r="A40" s="3" t="n"/>
      <c r="B40" s="3" t="n"/>
      <c r="C40" s="3" t="n"/>
      <c r="D40" s="3" t="n"/>
      <c r="E40" s="3" t="n"/>
      <c r="F40" s="3" t="n"/>
    </row>
    <row r="41" ht="27" customHeight="1">
      <c r="A41" s="3" t="n"/>
      <c r="B41" s="3" t="n"/>
      <c r="C41" s="3" t="n"/>
      <c r="D41" s="3" t="n"/>
      <c r="E41" s="3" t="n"/>
      <c r="F41" s="3" t="n"/>
    </row>
    <row r="42" ht="25" customHeight="1">
      <c r="A42" s="3" t="n"/>
      <c r="B42" s="12" t="inlineStr">
        <is>
          <t>THE EVERYDAY DIFFERENCES</t>
        </is>
      </c>
    </row>
    <row r="43" ht="27" customHeight="1">
      <c r="A43" s="3" t="n"/>
      <c r="B43" s="3" t="n"/>
      <c r="C43" s="3" t="n"/>
      <c r="D43" s="3" t="n"/>
      <c r="E43" s="3" t="n"/>
      <c r="F43" s="3" t="n"/>
    </row>
    <row r="44" ht="40" customHeight="1">
      <c r="A44" s="3" t="n"/>
      <c r="B44" s="3" t="inlineStr">
        <is>
          <t>Best everyday feature</t>
        </is>
      </c>
      <c r="C44" s="4" t="str">
        <f>IF('Your rentals'!C52="","Add your own note",'Your rentals'!C52)</f>
        <v>Add your own note</v>
      </c>
      <c r="D44" s="4" t="str">
        <f>IF('Your rentals'!D52="","Add your own note",'Your rentals'!D52)</f>
        <v>Add your own note</v>
      </c>
      <c r="E44" s="4" t="str">
        <f>IF('Your rentals'!E52="","Add your own note",'Your rentals'!E52)</f>
        <v>Add your own note</v>
      </c>
      <c r="F44" s="3" t="n"/>
    </row>
    <row r="45" ht="40" customHeight="1">
      <c r="A45" s="3" t="n"/>
      <c r="B45" s="3" t="inlineStr">
        <is>
          <t>Main compromise</t>
        </is>
      </c>
      <c r="C45" s="4" t="str">
        <f>IF('Your rentals'!C53="","Add your own note",'Your rentals'!C53)</f>
        <v>Add your own note</v>
      </c>
      <c r="D45" s="4" t="str">
        <f>IF('Your rentals'!D53="","Add your own note",'Your rentals'!D53)</f>
        <v>Add your own note</v>
      </c>
      <c r="E45" s="4" t="str">
        <f>IF('Your rentals'!E53="","Add your own note",'Your rentals'!E53)</f>
        <v>Add your own note</v>
      </c>
      <c r="F45" s="3" t="n"/>
    </row>
    <row r="46" ht="40" customHeight="1">
      <c r="A46" s="3" t="n"/>
      <c r="B46" s="3" t="inlineStr">
        <is>
          <t>Fits my ordinary week?</t>
        </is>
      </c>
      <c r="C46" s="4" t="str">
        <f>IF('Your rentals'!C54="","Add your own note",'Your rentals'!C54)</f>
        <v>Add your own note</v>
      </c>
      <c r="D46" s="4" t="str">
        <f>IF('Your rentals'!D54="","Add your own note",'Your rentals'!D54)</f>
        <v>Add your own note</v>
      </c>
      <c r="E46" s="4" t="str">
        <f>IF('Your rentals'!E54="","Add your own note",'Your rentals'!E54)</f>
        <v>Add your own note</v>
      </c>
      <c r="F46" s="3" t="n"/>
    </row>
    <row r="47" ht="27" customHeight="1">
      <c r="A47" s="3" t="n"/>
      <c r="B47" s="3" t="n"/>
      <c r="C47" s="3" t="n"/>
      <c r="D47" s="3" t="n"/>
      <c r="E47" s="3" t="n"/>
      <c r="F47" s="3" t="n"/>
    </row>
    <row r="48" ht="27" customHeight="1">
      <c r="A48" s="3" t="n"/>
      <c r="B48" s="3" t="n"/>
      <c r="C48" s="3" t="n"/>
      <c r="D48" s="3" t="n"/>
      <c r="E48" s="3" t="n"/>
      <c r="F48" s="3" t="n"/>
    </row>
  </sheetData>
  <mergeCells count="13">
    <mergeCell ref="B12:F12"/>
    <mergeCell ref="B39:F39"/>
    <mergeCell ref="B29:F29"/>
    <mergeCell ref="B38:F38"/>
    <mergeCell ref="B2:F2"/>
    <mergeCell ref="B20:F20"/>
    <mergeCell ref="B42:F42"/>
    <mergeCell ref="B3:F3"/>
    <mergeCell ref="B5:F5"/>
    <mergeCell ref="B8:F8"/>
    <mergeCell ref="B30:F31"/>
    <mergeCell ref="B27:F27"/>
    <mergeCell ref="B35:F35"/>
  </mergeCells>
  <dataValidations count="2">
    <dataValidation sqref="C21" showDropDown="0" showInputMessage="0" showErrorMessage="0" allowBlank="0" type="whole" operator="between">
      <formula1>1</formula1>
      <formula2>3</formula2>
    </dataValidation>
    <dataValidation sqref="E21" showDropDown="0" showInputMessage="0" showErrorMessage="0" allowBlank="0" type="whole" operator="between">
      <formula1>1</formula1>
      <formula2>3</formula2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tabColor rgb="FF5A5F3A"/>
    <outlinePr summaryBelow="1" showOutlineSymbols="1"/>
    <pageSetUpPr/>
  </sheetPr>
  <dimension ref="A1:F56"/>
  <sheetViews>
    <sheetView showGridLines="0" tabSelected="0" workbookViewId="0">
      <pane ySplit="7" topLeftCell="A8" activePane="bottomLeft" state="frozen"/>
      <selection activeCell="A1" sqref="A1"/>
    </sheetView>
  </sheetViews>
  <sheetFormatPr baseColWidth="8" defaultRowHeight="15"/>
  <cols>
    <col width="3" customWidth="1" min="1" max="1"/>
    <col width="38" customWidth="1" min="2" max="2"/>
    <col width="23" customWidth="1" min="3" max="3"/>
    <col width="23" customWidth="1" min="4" max="4"/>
    <col width="23" customWidth="1" min="5" max="5"/>
    <col width="23" customWidth="1" min="6" max="6"/>
  </cols>
  <sheetData>
    <row r="1" ht="27" customHeight="1">
      <c r="A1" s="3" t="n"/>
      <c r="B1" s="3" t="n"/>
      <c r="C1" s="3" t="n"/>
      <c r="D1" s="3" t="n"/>
      <c r="E1" s="3" t="n"/>
      <c r="F1" s="3" t="n"/>
    </row>
    <row r="2" ht="34" customHeight="1">
      <c r="A2" s="3" t="n"/>
      <c r="B2" s="5" t="inlineStr">
        <is>
          <t>What you told us</t>
        </is>
      </c>
    </row>
    <row r="3" ht="22" customHeight="1">
      <c r="A3" s="3" t="n"/>
      <c r="B3" s="6" t="inlineStr">
        <is>
          <t>ROOOFREAD  /  HOUSING, WORTH THINKING ABOUT.</t>
        </is>
      </c>
    </row>
    <row r="4" ht="27" customHeight="1">
      <c r="A4" s="3" t="n"/>
      <c r="B4" s="3" t="n"/>
      <c r="C4" s="3" t="n"/>
      <c r="D4" s="3" t="n"/>
      <c r="E4" s="3" t="n"/>
      <c r="F4" s="3" t="n"/>
    </row>
    <row r="5" ht="48" customHeight="1">
      <c r="A5" s="3" t="n"/>
      <c r="B5" s="7" t="inlineStr">
        <is>
          <t>Start here explains every main result. Fill the amber cells below. Expand + for optional details. Read Results when you have your first estimates.</t>
        </is>
      </c>
    </row>
    <row r="6" ht="27" customHeight="1">
      <c r="A6" s="3" t="n"/>
      <c r="B6" s="3" t="inlineStr">
        <is>
          <t>Province / territory</t>
        </is>
      </c>
      <c r="C6" s="17" t="inlineStr">
        <is>
          <t>British Columbia</t>
        </is>
      </c>
      <c r="D6" s="3" t="n"/>
      <c r="E6" s="3" t="n"/>
      <c r="F6" s="3" t="n"/>
    </row>
    <row r="7" ht="27" customHeight="1">
      <c r="A7" s="3" t="n"/>
      <c r="B7" s="3" t="n"/>
      <c r="C7" s="10" t="inlineStr">
        <is>
          <t>Rental 1</t>
        </is>
      </c>
      <c r="D7" s="10" t="inlineStr">
        <is>
          <t>Rental 2</t>
        </is>
      </c>
      <c r="E7" s="10" t="inlineStr">
        <is>
          <t>Rental 3</t>
        </is>
      </c>
      <c r="F7" s="3" t="n"/>
    </row>
    <row r="8" ht="27" customHeight="1">
      <c r="A8" s="3" t="n"/>
      <c r="B8" s="3" t="inlineStr">
        <is>
          <t>Rental nickname</t>
        </is>
      </c>
      <c r="C8" s="17" t="inlineStr">
        <is>
          <t>The $2,400 apartment</t>
        </is>
      </c>
      <c r="D8" s="17" t="inlineStr">
        <is>
          <t>The $2,750 apartment</t>
        </is>
      </c>
      <c r="E8" s="17" t="inlineStr">
        <is>
          <t>The promotional apartment</t>
        </is>
      </c>
      <c r="F8" s="3" t="n"/>
    </row>
    <row r="9" ht="27" customHeight="1">
      <c r="A9" s="3" t="n"/>
      <c r="B9" s="3" t="inlineStr">
        <is>
          <t>Rent / month</t>
        </is>
      </c>
      <c r="C9" s="32" t="n">
        <v>2400</v>
      </c>
      <c r="D9" s="32" t="n">
        <v>2750</v>
      </c>
      <c r="E9" s="32" t="n">
        <v>2600</v>
      </c>
      <c r="F9" s="3" t="n"/>
    </row>
    <row r="10" ht="27" customHeight="1">
      <c r="A10" s="3" t="n"/>
      <c r="B10" s="3" t="inlineStr">
        <is>
          <t>Parking</t>
        </is>
      </c>
      <c r="C10" s="17" t="inlineStr">
        <is>
          <t>Paid</t>
        </is>
      </c>
      <c r="D10" s="17" t="inlineStr">
        <is>
          <t>Not needed</t>
        </is>
      </c>
      <c r="E10" s="17" t="inlineStr">
        <is>
          <t>Included</t>
        </is>
      </c>
      <c r="F10" s="3" t="n"/>
    </row>
    <row r="11" ht="27" customHeight="1">
      <c r="A11" s="3" t="n"/>
      <c r="B11" s="3" t="inlineStr">
        <is>
          <t>Parking charge / month</t>
        </is>
      </c>
      <c r="C11" s="32" t="n">
        <v>180</v>
      </c>
      <c r="D11" s="32" t="n">
        <v>0</v>
      </c>
      <c r="E11" s="32" t="n">
        <v>0</v>
      </c>
      <c r="F11" s="3" t="n"/>
    </row>
    <row r="12" ht="27" customHeight="1">
      <c r="A12" s="3" t="n"/>
      <c r="B12" s="3" t="inlineStr">
        <is>
          <t>Utilities + internet / month</t>
        </is>
      </c>
      <c r="C12" s="32" t="n">
        <v>115</v>
      </c>
      <c r="D12" s="32" t="n">
        <v>90</v>
      </c>
      <c r="E12" s="32" t="n">
        <v>130</v>
      </c>
      <c r="F12" s="3" t="n"/>
    </row>
    <row r="13" ht="27" customHeight="1">
      <c r="A13" s="3" t="n"/>
      <c r="B13" s="3" t="inlineStr">
        <is>
          <t>One-way commute / minutes</t>
        </is>
      </c>
      <c r="C13" s="17" t="n">
        <v>42</v>
      </c>
      <c r="D13" s="17" t="n">
        <v>12</v>
      </c>
      <c r="E13" s="17" t="n">
        <v>30</v>
      </c>
      <c r="F13" s="3" t="n"/>
    </row>
    <row r="14" ht="27" customHeight="1">
      <c r="A14" s="3" t="n"/>
      <c r="B14" s="3" t="inlineStr">
        <is>
          <t>Commute days / week</t>
        </is>
      </c>
      <c r="C14" s="17" t="n">
        <v>3</v>
      </c>
      <c r="D14" s="17" t="n">
        <v>3</v>
      </c>
      <c r="E14" s="17" t="n">
        <v>4</v>
      </c>
      <c r="F14" s="3" t="n"/>
    </row>
    <row r="15" ht="27" customHeight="1">
      <c r="A15" s="3" t="n"/>
      <c r="B15" s="3" t="inlineStr">
        <is>
          <t>Transportation / month</t>
        </is>
      </c>
      <c r="C15" s="32" t="n">
        <v>410</v>
      </c>
      <c r="D15" s="32" t="n">
        <v>110</v>
      </c>
      <c r="E15" s="32" t="n">
        <v>200</v>
      </c>
      <c r="F15" s="3" t="n"/>
    </row>
    <row r="16" ht="27" customHeight="1">
      <c r="A16" s="3" t="n"/>
      <c r="B16" s="3" t="inlineStr">
        <is>
          <t>Laundry</t>
        </is>
      </c>
      <c r="C16" s="17" t="inlineStr">
        <is>
          <t>Paid</t>
        </is>
      </c>
      <c r="D16" s="17" t="inlineStr">
        <is>
          <t>Included</t>
        </is>
      </c>
      <c r="E16" s="17" t="inlineStr">
        <is>
          <t>Paid</t>
        </is>
      </c>
      <c r="F16" s="3" t="n"/>
    </row>
    <row r="17" ht="27" customHeight="1">
      <c r="A17" s="3" t="n"/>
      <c r="B17" s="3" t="inlineStr">
        <is>
          <t>Laundry cost / month</t>
        </is>
      </c>
      <c r="C17" s="32" t="n">
        <v>35</v>
      </c>
      <c r="D17" s="32" t="n">
        <v>0</v>
      </c>
      <c r="E17" s="32" t="n">
        <v>30</v>
      </c>
      <c r="F17" s="3" t="n"/>
    </row>
    <row r="18" ht="27" customHeight="1">
      <c r="A18" s="3" t="n"/>
      <c r="B18" s="3" t="inlineStr">
        <is>
          <t>Gym</t>
        </is>
      </c>
      <c r="C18" s="17" t="inlineStr">
        <is>
          <t>Currently pay</t>
        </is>
      </c>
      <c r="D18" s="17" t="inlineStr">
        <is>
          <t>Included</t>
        </is>
      </c>
      <c r="E18" s="17" t="inlineStr">
        <is>
          <t>Do not care</t>
        </is>
      </c>
      <c r="F18" s="3" t="n"/>
    </row>
    <row r="19" ht="27" customHeight="1">
      <c r="A19" s="3" t="n"/>
      <c r="B19" s="3" t="inlineStr">
        <is>
          <t>Gym paid outside rent / month</t>
        </is>
      </c>
      <c r="C19" s="32" t="n">
        <v>75</v>
      </c>
      <c r="D19" s="32" t="n">
        <v>0</v>
      </c>
      <c r="E19" s="32" t="n">
        <v>0</v>
      </c>
      <c r="F19" s="3" t="n"/>
    </row>
    <row r="20" ht="27" customHeight="1">
      <c r="A20" s="3" t="n"/>
      <c r="B20" s="3" t="n"/>
      <c r="C20" s="3" t="n"/>
      <c r="D20" s="3" t="n"/>
      <c r="E20" s="3" t="n"/>
      <c r="F20" s="3" t="n"/>
    </row>
    <row r="21" ht="27" customHeight="1">
      <c r="A21" s="3" t="n"/>
      <c r="B21" s="3" t="n"/>
      <c r="C21" s="3" t="n"/>
      <c r="D21" s="3" t="n"/>
      <c r="E21" s="3" t="n"/>
      <c r="F21" s="3" t="n"/>
    </row>
    <row r="22" ht="27" customHeight="1">
      <c r="A22" s="3" t="n"/>
      <c r="B22" s="3" t="n"/>
      <c r="C22" s="3" t="n"/>
      <c r="D22" s="3" t="n"/>
      <c r="E22" s="3" t="n"/>
      <c r="F22" s="3" t="n"/>
    </row>
    <row r="23" ht="25" customHeight="1">
      <c r="A23" s="3" t="n"/>
      <c r="B23" s="12" t="inlineStr">
        <is>
          <t>MAKE IT SMARTER</t>
        </is>
      </c>
    </row>
    <row r="24" ht="27" customHeight="1">
      <c r="A24" s="3" t="n"/>
      <c r="B24" s="3" t="inlineStr">
        <is>
          <t>First-year incentive / total $</t>
        </is>
      </c>
      <c r="C24" s="32" t="n">
        <v>0</v>
      </c>
      <c r="D24" s="32" t="n">
        <v>0</v>
      </c>
      <c r="E24" s="32" t="n">
        <v>2600</v>
      </c>
      <c r="F24" s="3" t="n"/>
    </row>
    <row r="25" ht="27" customHeight="1">
      <c r="A25" s="3" t="n"/>
      <c r="B25" s="3" t="inlineStr">
        <is>
          <t>One-time moving cost</t>
        </is>
      </c>
      <c r="C25" s="32" t="n">
        <v>1000</v>
      </c>
      <c r="D25" s="32" t="n">
        <v>1400</v>
      </c>
      <c r="E25" s="32" t="n">
        <v>1200</v>
      </c>
      <c r="F25" s="3" t="n"/>
    </row>
    <row r="26" ht="27" customHeight="1">
      <c r="A26" s="3" t="n"/>
      <c r="B26" s="3" t="inlineStr">
        <is>
          <t>Could you give up a car?</t>
        </is>
      </c>
      <c r="C26" s="17" t="inlineStr">
        <is>
          <t>No</t>
        </is>
      </c>
      <c r="D26" s="17" t="inlineStr">
        <is>
          <t>Yes</t>
        </is>
      </c>
      <c r="E26" s="17" t="inlineStr">
        <is>
          <t>No</t>
        </is>
      </c>
      <c r="F26" s="3" t="n"/>
    </row>
    <row r="27" ht="27" customHeight="1">
      <c r="A27" s="3" t="n"/>
      <c r="B27" s="3" t="inlineStr">
        <is>
          <t>Another regular expense?</t>
        </is>
      </c>
      <c r="C27" s="17" t="inlineStr">
        <is>
          <t>No</t>
        </is>
      </c>
      <c r="D27" s="17" t="inlineStr">
        <is>
          <t>No</t>
        </is>
      </c>
      <c r="E27" s="17" t="inlineStr">
        <is>
          <t>No</t>
        </is>
      </c>
      <c r="F27" s="3" t="n"/>
    </row>
    <row r="28" ht="27" customHeight="1">
      <c r="A28" s="3" t="n"/>
      <c r="B28" s="3" t="inlineStr">
        <is>
          <t>Added expense / month</t>
        </is>
      </c>
      <c r="C28" s="32" t="n">
        <v>0</v>
      </c>
      <c r="D28" s="32" t="n">
        <v>0</v>
      </c>
      <c r="E28" s="32" t="n">
        <v>0</v>
      </c>
      <c r="F28" s="3" t="n"/>
    </row>
    <row r="29" ht="27" customHeight="1">
      <c r="A29" s="3" t="n"/>
      <c r="B29" s="3" t="inlineStr">
        <is>
          <t>Commute weeks / year</t>
        </is>
      </c>
      <c r="C29" s="17" t="n">
        <v>46</v>
      </c>
      <c r="D29" s="17" t="n">
        <v>46</v>
      </c>
      <c r="E29" s="17" t="n">
        <v>46</v>
      </c>
      <c r="F29" s="3" t="n"/>
    </row>
    <row r="30" ht="27" customHeight="1">
      <c r="A30" s="3" t="n"/>
      <c r="B30" s="3" t="n"/>
      <c r="C30" s="3" t="n"/>
      <c r="D30" s="3" t="n"/>
      <c r="E30" s="3" t="n"/>
      <c r="F30" s="3" t="n"/>
    </row>
    <row r="31" ht="27" customHeight="1">
      <c r="A31" s="3" t="n"/>
      <c r="B31" s="3" t="inlineStr">
        <is>
          <t>Smart prompt</t>
        </is>
      </c>
      <c r="C31" s="4" t="str">
        <f>IF(C8="","",IF(C26="Yes","Enter the new transportation total after giving up the car.",IF(C24&gt;0,"The promotion lowers year one only. Compare ongoing cost too.","Include costs you would actually pay outside rent.")))</f>
        <v>Include costs you would actually pay outside rent.</v>
      </c>
      <c r="D31" s="4" t="str">
        <f>IF(D8="","",IF(D26="Yes","Enter the new transportation total after giving up the car.",IF(D24&gt;0,"The promotion lowers year one only. Compare ongoing cost too.","Include costs you would actually pay outside rent.")))</f>
        <v>Enter the new transportation total after giving up the car.</v>
      </c>
      <c r="E31" s="4" t="str">
        <f>IF(E8="","",IF(E26="Yes","Enter the new transportation total after giving up the car.",IF(E24&gt;0,"The promotion lowers year one only. Compare ongoing cost too.","Include costs you would actually pay outside rent.")))</f>
        <v>The promotion lowers year one only. Compare ongoing cost too.</v>
      </c>
      <c r="F31" s="3" t="n"/>
    </row>
    <row r="32" ht="27" customHeight="1">
      <c r="A32" s="3" t="n"/>
      <c r="B32" s="3" t="n"/>
      <c r="F32" s="3" t="n"/>
    </row>
    <row r="33" ht="27" customHeight="1">
      <c r="A33" s="3" t="n"/>
      <c r="B33" s="3" t="n"/>
      <c r="F33" s="3" t="n"/>
    </row>
    <row r="34" ht="27" customHeight="1">
      <c r="A34" s="3" t="n"/>
      <c r="B34" s="3" t="n"/>
      <c r="F34" s="3" t="n"/>
    </row>
    <row r="35" ht="27" customHeight="1">
      <c r="A35" s="3" t="n"/>
      <c r="B35" s="3" t="n"/>
      <c r="C35" s="3" t="n"/>
      <c r="D35" s="3" t="n"/>
      <c r="E35" s="3" t="n"/>
      <c r="F35" s="3" t="n"/>
    </row>
    <row r="36" ht="27" customHeight="1">
      <c r="A36" s="3" t="n"/>
      <c r="B36" s="3" t="n"/>
      <c r="C36" s="3" t="n"/>
      <c r="D36" s="3" t="n"/>
      <c r="E36" s="3" t="n"/>
      <c r="F36" s="3" t="n"/>
    </row>
    <row r="37" ht="27" customHeight="1">
      <c r="A37" s="3" t="n"/>
      <c r="B37" s="3" t="n"/>
      <c r="C37" s="3" t="n"/>
      <c r="D37" s="3" t="n"/>
      <c r="E37" s="3" t="n"/>
      <c r="F37" s="3" t="n"/>
    </row>
    <row r="38" ht="25" customHeight="1">
      <c r="A38" s="3" t="n"/>
      <c r="B38" s="12" t="inlineStr">
        <is>
          <t>VISIBLE CALCULATIONS</t>
        </is>
      </c>
    </row>
    <row r="39" hidden="1" outlineLevel="1" ht="27" customHeight="1">
      <c r="A39" s="3" t="n"/>
      <c r="B39" s="3" t="n"/>
      <c r="C39" s="3" t="n"/>
      <c r="D39" s="3" t="n"/>
      <c r="E39" s="3" t="n"/>
      <c r="F39" s="3" t="n"/>
    </row>
    <row r="40" hidden="1" outlineLevel="1" ht="27" customHeight="1">
      <c r="A40" s="3" t="n"/>
      <c r="B40" s="3" t="inlineStr">
        <is>
          <t>Real recurring cost / month</t>
        </is>
      </c>
      <c r="C40" s="28">
        <f>IF(OR(C8="",C9=""),"",SUM(C9,C12,C15)+IF(C10="Paid",C11,0)+IF(C16="Paid",C17,0)+IF(C18="Currently pay",C19,0)+IF(C27="Yes",C28,0))</f>
        <v>3215</v>
      </c>
      <c r="D40" s="28">
        <f>IF(OR(D8="",D9=""),"",SUM(D9,D12,D15)+IF(D10="Paid",D11,0)+IF(D16="Paid",D17,0)+IF(D18="Currently pay",D19,0)+IF(D27="Yes",D28,0))</f>
        <v>2950</v>
      </c>
      <c r="E40" s="28">
        <f>IF(OR(E8="",E9=""),"",SUM(E9,E12,E15)+IF(E10="Paid",E11,0)+IF(E16="Paid",E17,0)+IF(E18="Currently pay",E19,0)+IF(E27="Yes",E28,0))</f>
        <v>2960</v>
      </c>
      <c r="F40" s="3" t="n"/>
    </row>
    <row r="41" hidden="1" outlineLevel="1" ht="27" customHeight="1">
      <c r="A41" s="3" t="n"/>
      <c r="B41" s="3" t="inlineStr">
        <is>
          <t>First-year effective / month</t>
        </is>
      </c>
      <c r="C41" s="28">
        <f>IF(C40="","",C40-C24/12)</f>
        <v>3215</v>
      </c>
      <c r="D41" s="28">
        <f>IF(D40="","",D40-D24/12)</f>
        <v>2950</v>
      </c>
      <c r="E41" s="28">
        <f>IF(E40="","",E40-E24/12)</f>
        <v>2743.33333333333</v>
      </c>
      <c r="F41" s="3" t="n"/>
    </row>
    <row r="42" hidden="1" outlineLevel="1" ht="27" customHeight="1">
      <c r="A42" s="3" t="n"/>
      <c r="B42" s="3" t="inlineStr">
        <is>
          <t>First-year total + move</t>
        </is>
      </c>
      <c r="C42" s="28">
        <f>IF(C41="","",C41*12+C25)</f>
        <v>39580</v>
      </c>
      <c r="D42" s="28">
        <f>IF(D41="","",D41*12+D25)</f>
        <v>36800</v>
      </c>
      <c r="E42" s="28">
        <f>IF(E41="","",E41*12+E25)</f>
        <v>34120</v>
      </c>
      <c r="F42" s="3" t="n"/>
    </row>
    <row r="43" hidden="1" outlineLevel="1" ht="27" customHeight="1">
      <c r="A43" s="3" t="n"/>
      <c r="B43" s="3" t="inlineStr">
        <is>
          <t>Commute hours / year</t>
        </is>
      </c>
      <c r="C43" s="29">
        <f>IF(OR(C8="",C14="",C29=""),"",IF(C14=0,0,IF(C13="","",C13*2*C14*C29/60)))</f>
        <v>193.2</v>
      </c>
      <c r="D43" s="29">
        <f>IF(OR(D8="",D14="",D29=""),"",IF(D14=0,0,IF(D13="","",D13*2*D14*D29/60)))</f>
        <v>55.2</v>
      </c>
      <c r="E43" s="29">
        <f>IF(OR(E8="",E14="",E29=""),"",IF(E14=0,0,IF(E13="","",E13*2*E14*E29/60)))</f>
        <v>184</v>
      </c>
      <c r="F43" s="3" t="n"/>
    </row>
    <row r="44" hidden="1" outlineLevel="1" ht="27" customHeight="1">
      <c r="A44" s="3" t="n"/>
      <c r="B44" s="3" t="inlineStr">
        <is>
          <t>Annual add-ons above rent</t>
        </is>
      </c>
      <c r="C44" s="28">
        <f>IF(C40="","",(C40-C9)*12)</f>
        <v>9780</v>
      </c>
      <c r="D44" s="28">
        <f>IF(D40="","",(D40-D9)*12)</f>
        <v>2400</v>
      </c>
      <c r="E44" s="28">
        <f>IF(E40="","",(E40-E9)*12)</f>
        <v>4320</v>
      </c>
      <c r="F44" s="3" t="n"/>
    </row>
    <row r="45" collapsed="1" ht="30" customHeight="1">
      <c r="A45" s="3" t="n"/>
      <c r="B45" s="4" t="inlineStr">
        <is>
          <t>Calculation steps above: expand + to see the arithmetic.</t>
        </is>
      </c>
    </row>
    <row r="46" ht="27" customHeight="1">
      <c r="A46" s="3" t="n"/>
      <c r="B46" s="3" t="n"/>
      <c r="C46" s="3" t="n"/>
      <c r="D46" s="3" t="n"/>
      <c r="E46" s="3" t="n"/>
      <c r="F46" s="3" t="n"/>
    </row>
    <row r="47" ht="45" customHeight="1">
      <c r="A47" s="3" t="n"/>
      <c r="B47" s="7" t="inlineStr">
        <is>
          <t>A free month: enter one month of rent as the incentive. Refundable deposits are tied-up cash, not an expense, and are outside this comparison.</t>
        </is>
      </c>
    </row>
    <row r="48" ht="27" customHeight="1">
      <c r="A48" s="3" t="n"/>
      <c r="B48" s="3" t="n"/>
      <c r="C48" s="3" t="n"/>
      <c r="D48" s="3" t="n"/>
      <c r="E48" s="3" t="n"/>
      <c r="F48" s="3" t="n"/>
    </row>
    <row r="49" ht="27" customHeight="1">
      <c r="A49" s="3" t="n"/>
      <c r="B49" s="3" t="n"/>
      <c r="C49" s="3" t="n"/>
      <c r="D49" s="3" t="n"/>
      <c r="E49" s="3" t="n"/>
      <c r="F49" s="3" t="n"/>
    </row>
    <row r="50" ht="25" customHeight="1">
      <c r="A50" s="3" t="n"/>
      <c r="B50" s="12" t="inlineStr">
        <is>
          <t>OPTIONAL / WHAT WOULD LIFE FEEL LIKE?</t>
        </is>
      </c>
    </row>
    <row r="51" ht="27" customHeight="1">
      <c r="A51" s="3" t="n"/>
      <c r="B51" s="3" t="n"/>
      <c r="C51" s="3" t="n"/>
      <c r="D51" s="3" t="n"/>
      <c r="E51" s="3" t="n"/>
      <c r="F51" s="3" t="n"/>
    </row>
    <row r="52" ht="27" customHeight="1">
      <c r="A52" s="3" t="n"/>
      <c r="B52" s="3" t="inlineStr">
        <is>
          <t>Best everyday feature</t>
        </is>
      </c>
      <c r="C52" s="17" t="str"/>
      <c r="D52" s="17" t="str"/>
      <c r="E52" s="17" t="str"/>
      <c r="F52" s="3" t="n"/>
    </row>
    <row r="53" ht="27" customHeight="1">
      <c r="A53" s="3" t="n"/>
      <c r="B53" s="3" t="inlineStr">
        <is>
          <t>Main compromise</t>
        </is>
      </c>
      <c r="C53" s="17" t="str"/>
      <c r="D53" s="17" t="str"/>
      <c r="E53" s="17" t="str"/>
      <c r="F53" s="3" t="n"/>
    </row>
    <row r="54" ht="27" customHeight="1">
      <c r="A54" s="3" t="n"/>
      <c r="B54" s="3" t="inlineStr">
        <is>
          <t>Fits my ordinary week?</t>
        </is>
      </c>
      <c r="C54" s="17" t="str"/>
      <c r="D54" s="17" t="str"/>
      <c r="E54" s="17" t="str"/>
      <c r="F54" s="3" t="n"/>
    </row>
    <row r="55" ht="27" customHeight="1">
      <c r="A55" s="3" t="n"/>
      <c r="B55" s="3" t="n"/>
      <c r="C55" s="3" t="n"/>
      <c r="D55" s="3" t="n"/>
      <c r="E55" s="3" t="n"/>
      <c r="F55" s="3" t="n"/>
    </row>
    <row r="56" ht="27" customHeight="1">
      <c r="A56" s="3" t="n"/>
      <c r="B56" s="3" t="n"/>
      <c r="C56" s="3" t="n"/>
      <c r="D56" s="3" t="n"/>
      <c r="E56" s="3" t="n"/>
      <c r="F56" s="3" t="n"/>
    </row>
  </sheetData>
  <mergeCells count="11">
    <mergeCell ref="B47:F47"/>
    <mergeCell ref="B2:F2"/>
    <mergeCell ref="D31:D34"/>
    <mergeCell ref="B38:F38"/>
    <mergeCell ref="E31:E34"/>
    <mergeCell ref="B3:F3"/>
    <mergeCell ref="B5:F5"/>
    <mergeCell ref="C31:C34"/>
    <mergeCell ref="B45:F45"/>
    <mergeCell ref="B23:F23"/>
    <mergeCell ref="B50:F50"/>
  </mergeCells>
  <conditionalFormatting sqref="C11">
    <cfRule type="expression" priority="1" dxfId="0">
      <formula>C10&lt;&gt;"Paid"</formula>
    </cfRule>
  </conditionalFormatting>
  <conditionalFormatting sqref="C17">
    <cfRule type="expression" priority="2" dxfId="0">
      <formula>C16&lt;&gt;"Paid"</formula>
    </cfRule>
  </conditionalFormatting>
  <conditionalFormatting sqref="C19">
    <cfRule type="expression" priority="3" dxfId="0">
      <formula>C18&lt;&gt;"Currently pay"</formula>
    </cfRule>
  </conditionalFormatting>
  <conditionalFormatting sqref="C28">
    <cfRule type="expression" priority="4" dxfId="0">
      <formula>C27&lt;&gt;"Yes"</formula>
    </cfRule>
  </conditionalFormatting>
  <conditionalFormatting sqref="D11">
    <cfRule type="expression" priority="5" dxfId="0">
      <formula>D10&lt;&gt;"Paid"</formula>
    </cfRule>
  </conditionalFormatting>
  <conditionalFormatting sqref="D17">
    <cfRule type="expression" priority="6" dxfId="0">
      <formula>D16&lt;&gt;"Paid"</formula>
    </cfRule>
  </conditionalFormatting>
  <conditionalFormatting sqref="D19">
    <cfRule type="expression" priority="7" dxfId="0">
      <formula>D18&lt;&gt;"Currently pay"</formula>
    </cfRule>
  </conditionalFormatting>
  <conditionalFormatting sqref="D28">
    <cfRule type="expression" priority="8" dxfId="0">
      <formula>D27&lt;&gt;"Yes"</formula>
    </cfRule>
  </conditionalFormatting>
  <conditionalFormatting sqref="E11">
    <cfRule type="expression" priority="9" dxfId="0">
      <formula>E10&lt;&gt;"Paid"</formula>
    </cfRule>
  </conditionalFormatting>
  <conditionalFormatting sqref="E17">
    <cfRule type="expression" priority="10" dxfId="0">
      <formula>E16&lt;&gt;"Paid"</formula>
    </cfRule>
  </conditionalFormatting>
  <conditionalFormatting sqref="E19">
    <cfRule type="expression" priority="11" dxfId="0">
      <formula>E18&lt;&gt;"Currently pay"</formula>
    </cfRule>
  </conditionalFormatting>
  <conditionalFormatting sqref="E28">
    <cfRule type="expression" priority="12" dxfId="0">
      <formula>E27&lt;&gt;"Yes"</formula>
    </cfRule>
  </conditionalFormatting>
  <dataValidations count="55">
    <dataValidation sqref="C6" showDropDown="0" showInputMessage="0" showErrorMessage="0" allowBlank="0" type="list">
      <formula1>"British Columbia,Alberta,Saskatchewan,Manitoba,Ontario,Quebec,New Brunswick,Nova Scotia,Prince Edward Island,Newfoundland and Labrador,Yukon,Northwest Territories,Nunavut"</formula1>
    </dataValidation>
    <dataValidation sqref="C9" showDropDown="0" showInputMessage="0" showErrorMessage="0" allowBlank="0" type="decimal" operator="between">
      <formula1>0</formula1>
      <formula2>1000000000</formula2>
    </dataValidation>
    <dataValidation sqref="C10" showDropDown="0" showInputMessage="0" showErrorMessage="0" allowBlank="0" type="list">
      <formula1>"Included,Not needed,Paid"</formula1>
    </dataValidation>
    <dataValidation sqref="C11" showDropDown="0" showInputMessage="0" showErrorMessage="0" allowBlank="0" type="decimal" operator="between">
      <formula1>0</formula1>
      <formula2>1000000000</formula2>
    </dataValidation>
    <dataValidation sqref="C12" showDropDown="0" showInputMessage="0" showErrorMessage="0" allowBlank="0" type="decimal" operator="between">
      <formula1>0</formula1>
      <formula2>1000000000</formula2>
    </dataValidation>
    <dataValidation sqref="C13" showDropDown="0" showInputMessage="0" showErrorMessage="0" allowBlank="0" type="decimal" operator="between">
      <formula1>0</formula1>
      <formula2>1000000000</formula2>
    </dataValidation>
    <dataValidation sqref="C14" showDropDown="0" showInputMessage="0" showErrorMessage="0" allowBlank="0" type="whole" operator="between">
      <formula1>0</formula1>
      <formula2>7</formula2>
    </dataValidation>
    <dataValidation sqref="C15" showDropDown="0" showInputMessage="0" showErrorMessage="0" allowBlank="0" type="decimal" operator="between">
      <formula1>0</formula1>
      <formula2>1000000000</formula2>
    </dataValidation>
    <dataValidation sqref="C16" showDropDown="0" showInputMessage="0" showErrorMessage="0" allowBlank="0" type="list">
      <formula1>"Included,Paid"</formula1>
    </dataValidation>
    <dataValidation sqref="C17" showDropDown="0" showInputMessage="0" showErrorMessage="0" allowBlank="0" type="decimal" operator="between">
      <formula1>0</formula1>
      <formula2>1000000000</formula2>
    </dataValidation>
    <dataValidation sqref="C18" showDropDown="0" showInputMessage="0" showErrorMessage="0" allowBlank="0" type="list">
      <formula1>"Included,Do not care,Currently pay"</formula1>
    </dataValidation>
    <dataValidation sqref="C19" showDropDown="0" showInputMessage="0" showErrorMessage="0" allowBlank="0" type="decimal" operator="between">
      <formula1>0</formula1>
      <formula2>1000000000</formula2>
    </dataValidation>
    <dataValidation sqref="C24" showDropDown="0" showInputMessage="0" showErrorMessage="0" allowBlank="0" type="decimal" operator="between">
      <formula1>0</formula1>
      <formula2>1000000000</formula2>
    </dataValidation>
    <dataValidation sqref="C25" showDropDown="0" showInputMessage="0" showErrorMessage="0" allowBlank="0" type="decimal" operator="between">
      <formula1>0</formula1>
      <formula2>1000000000</formula2>
    </dataValidation>
    <dataValidation sqref="C26" showDropDown="0" showInputMessage="0" showErrorMessage="0" allowBlank="0" type="list">
      <formula1>"Yes,No"</formula1>
    </dataValidation>
    <dataValidation sqref="C27" showDropDown="0" showInputMessage="0" showErrorMessage="0" allowBlank="0" type="list">
      <formula1>"Yes,No"</formula1>
    </dataValidation>
    <dataValidation sqref="C28" showDropDown="0" showInputMessage="0" showErrorMessage="0" allowBlank="0" type="decimal" operator="between">
      <formula1>0</formula1>
      <formula2>1000000000</formula2>
    </dataValidation>
    <dataValidation sqref="C29" showDropDown="0" showInputMessage="0" showErrorMessage="0" allowBlank="0" type="whole" operator="between">
      <formula1>0</formula1>
      <formula2>52</formula2>
    </dataValidation>
    <dataValidation sqref="D9" showDropDown="0" showInputMessage="0" showErrorMessage="0" allowBlank="0" type="decimal" operator="between">
      <formula1>0</formula1>
      <formula2>1000000000</formula2>
    </dataValidation>
    <dataValidation sqref="D10" showDropDown="0" showInputMessage="0" showErrorMessage="0" allowBlank="0" type="list">
      <formula1>"Included,Not needed,Paid"</formula1>
    </dataValidation>
    <dataValidation sqref="D11" showDropDown="0" showInputMessage="0" showErrorMessage="0" allowBlank="0" type="decimal" operator="between">
      <formula1>0</formula1>
      <formula2>1000000000</formula2>
    </dataValidation>
    <dataValidation sqref="D12" showDropDown="0" showInputMessage="0" showErrorMessage="0" allowBlank="0" type="decimal" operator="between">
      <formula1>0</formula1>
      <formula2>1000000000</formula2>
    </dataValidation>
    <dataValidation sqref="D13" showDropDown="0" showInputMessage="0" showErrorMessage="0" allowBlank="0" type="decimal" operator="between">
      <formula1>0</formula1>
      <formula2>1000000000</formula2>
    </dataValidation>
    <dataValidation sqref="D14" showDropDown="0" showInputMessage="0" showErrorMessage="0" allowBlank="0" type="whole" operator="between">
      <formula1>0</formula1>
      <formula2>7</formula2>
    </dataValidation>
    <dataValidation sqref="D15" showDropDown="0" showInputMessage="0" showErrorMessage="0" allowBlank="0" type="decimal" operator="between">
      <formula1>0</formula1>
      <formula2>1000000000</formula2>
    </dataValidation>
    <dataValidation sqref="D16" showDropDown="0" showInputMessage="0" showErrorMessage="0" allowBlank="0" type="list">
      <formula1>"Included,Paid"</formula1>
    </dataValidation>
    <dataValidation sqref="D17" showDropDown="0" showInputMessage="0" showErrorMessage="0" allowBlank="0" type="decimal" operator="between">
      <formula1>0</formula1>
      <formula2>1000000000</formula2>
    </dataValidation>
    <dataValidation sqref="D18" showDropDown="0" showInputMessage="0" showErrorMessage="0" allowBlank="0" type="list">
      <formula1>"Included,Do not care,Currently pay"</formula1>
    </dataValidation>
    <dataValidation sqref="D19" showDropDown="0" showInputMessage="0" showErrorMessage="0" allowBlank="0" type="decimal" operator="between">
      <formula1>0</formula1>
      <formula2>1000000000</formula2>
    </dataValidation>
    <dataValidation sqref="D24" showDropDown="0" showInputMessage="0" showErrorMessage="0" allowBlank="0" type="decimal" operator="between">
      <formula1>0</formula1>
      <formula2>1000000000</formula2>
    </dataValidation>
    <dataValidation sqref="D25" showDropDown="0" showInputMessage="0" showErrorMessage="0" allowBlank="0" type="decimal" operator="between">
      <formula1>0</formula1>
      <formula2>1000000000</formula2>
    </dataValidation>
    <dataValidation sqref="D26" showDropDown="0" showInputMessage="0" showErrorMessage="0" allowBlank="0" type="list">
      <formula1>"Yes,No"</formula1>
    </dataValidation>
    <dataValidation sqref="D27" showDropDown="0" showInputMessage="0" showErrorMessage="0" allowBlank="0" type="list">
      <formula1>"Yes,No"</formula1>
    </dataValidation>
    <dataValidation sqref="D28" showDropDown="0" showInputMessage="0" showErrorMessage="0" allowBlank="0" type="decimal" operator="between">
      <formula1>0</formula1>
      <formula2>1000000000</formula2>
    </dataValidation>
    <dataValidation sqref="D29" showDropDown="0" showInputMessage="0" showErrorMessage="0" allowBlank="0" type="whole" operator="between">
      <formula1>0</formula1>
      <formula2>52</formula2>
    </dataValidation>
    <dataValidation sqref="E9" showDropDown="0" showInputMessage="0" showErrorMessage="0" allowBlank="0" type="decimal" operator="between">
      <formula1>0</formula1>
      <formula2>1000000000</formula2>
    </dataValidation>
    <dataValidation sqref="E10" showDropDown="0" showInputMessage="0" showErrorMessage="0" allowBlank="0" type="list">
      <formula1>"Included,Not needed,Paid"</formula1>
    </dataValidation>
    <dataValidation sqref="E11" showDropDown="0" showInputMessage="0" showErrorMessage="0" allowBlank="0" type="decimal" operator="between">
      <formula1>0</formula1>
      <formula2>1000000000</formula2>
    </dataValidation>
    <dataValidation sqref="E12" showDropDown="0" showInputMessage="0" showErrorMessage="0" allowBlank="0" type="decimal" operator="between">
      <formula1>0</formula1>
      <formula2>1000000000</formula2>
    </dataValidation>
    <dataValidation sqref="E13" showDropDown="0" showInputMessage="0" showErrorMessage="0" allowBlank="0" type="decimal" operator="between">
      <formula1>0</formula1>
      <formula2>1000000000</formula2>
    </dataValidation>
    <dataValidation sqref="E14" showDropDown="0" showInputMessage="0" showErrorMessage="0" allowBlank="0" type="whole" operator="between">
      <formula1>0</formula1>
      <formula2>7</formula2>
    </dataValidation>
    <dataValidation sqref="E15" showDropDown="0" showInputMessage="0" showErrorMessage="0" allowBlank="0" type="decimal" operator="between">
      <formula1>0</formula1>
      <formula2>1000000000</formula2>
    </dataValidation>
    <dataValidation sqref="E16" showDropDown="0" showInputMessage="0" showErrorMessage="0" allowBlank="0" type="list">
      <formula1>"Included,Paid"</formula1>
    </dataValidation>
    <dataValidation sqref="E17" showDropDown="0" showInputMessage="0" showErrorMessage="0" allowBlank="0" type="decimal" operator="between">
      <formula1>0</formula1>
      <formula2>1000000000</formula2>
    </dataValidation>
    <dataValidation sqref="E18" showDropDown="0" showInputMessage="0" showErrorMessage="0" allowBlank="0" type="list">
      <formula1>"Included,Do not care,Currently pay"</formula1>
    </dataValidation>
    <dataValidation sqref="E19" showDropDown="0" showInputMessage="0" showErrorMessage="0" allowBlank="0" type="decimal" operator="between">
      <formula1>0</formula1>
      <formula2>1000000000</formula2>
    </dataValidation>
    <dataValidation sqref="E24" showDropDown="0" showInputMessage="0" showErrorMessage="0" allowBlank="0" type="decimal" operator="between">
      <formula1>0</formula1>
      <formula2>1000000000</formula2>
    </dataValidation>
    <dataValidation sqref="E25" showDropDown="0" showInputMessage="0" showErrorMessage="0" allowBlank="0" type="decimal" operator="between">
      <formula1>0</formula1>
      <formula2>1000000000</formula2>
    </dataValidation>
    <dataValidation sqref="E26" showDropDown="0" showInputMessage="0" showErrorMessage="0" allowBlank="0" type="list">
      <formula1>"Yes,No"</formula1>
    </dataValidation>
    <dataValidation sqref="E27" showDropDown="0" showInputMessage="0" showErrorMessage="0" allowBlank="0" type="list">
      <formula1>"Yes,No"</formula1>
    </dataValidation>
    <dataValidation sqref="E28" showDropDown="0" showInputMessage="0" showErrorMessage="0" allowBlank="0" type="decimal" operator="between">
      <formula1>0</formula1>
      <formula2>1000000000</formula2>
    </dataValidation>
    <dataValidation sqref="E29" showDropDown="0" showInputMessage="0" showErrorMessage="0" allowBlank="0" type="whole" operator="between">
      <formula1>0</formula1>
      <formula2>52</formula2>
    </dataValidation>
    <dataValidation sqref="C54" showDropDown="0" showInputMessage="0" showErrorMessage="0" allowBlank="0" type="list">
      <formula1>"Yes,Mostly,No"</formula1>
    </dataValidation>
    <dataValidation sqref="D54" showDropDown="0" showInputMessage="0" showErrorMessage="0" allowBlank="0" type="list">
      <formula1>"Yes,Mostly,No"</formula1>
    </dataValidation>
    <dataValidation sqref="E54" showDropDown="0" showInputMessage="0" showErrorMessage="0" allowBlank="0" type="list">
      <formula1>"Yes,Mostly,No"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>
  <sheetPr>
    <tabColor rgb="FF5A5F3A"/>
    <outlinePr summaryBelow="1" summaryRight="1"/>
    <pageSetUpPr/>
  </sheetPr>
  <dimension ref="A1:F36"/>
  <sheetViews>
    <sheetView showGridLines="0" tabSelected="0" workbookViewId="0">
      <selection activeCell="A1" sqref="A1"/>
    </sheetView>
  </sheetViews>
  <sheetFormatPr baseColWidth="8" defaultRowHeight="15"/>
  <cols>
    <col width="3" customWidth="1" min="1" max="1"/>
    <col width="38" customWidth="1" min="2" max="2"/>
    <col width="23" customWidth="1" min="3" max="3"/>
    <col width="23" customWidth="1" min="4" max="4"/>
    <col width="23" customWidth="1" min="5" max="5"/>
    <col width="23" customWidth="1" min="6" max="6"/>
  </cols>
  <sheetData>
    <row r="1" ht="27" customHeight="1">
      <c r="A1" s="3" t="n"/>
      <c r="B1" s="3" t="n"/>
      <c r="C1" s="3" t="n"/>
      <c r="D1" s="3" t="n"/>
      <c r="E1" s="3" t="n"/>
      <c r="F1" s="3" t="n"/>
    </row>
    <row r="2" ht="34" customHeight="1">
      <c r="A2" s="3" t="n"/>
      <c r="B2" s="5" t="inlineStr">
        <is>
          <t>A Canadian layer</t>
        </is>
      </c>
    </row>
    <row r="3" ht="22" customHeight="1">
      <c r="A3" s="3" t="n"/>
      <c r="B3" s="6" t="inlineStr">
        <is>
          <t>ROOOFREAD  /  HOUSING, WORTH THINKING ABOUT.</t>
        </is>
      </c>
    </row>
    <row r="4" ht="27" customHeight="1">
      <c r="A4" s="3" t="n"/>
      <c r="B4" s="3" t="n"/>
      <c r="C4" s="3" t="n"/>
      <c r="D4" s="3" t="n"/>
      <c r="E4" s="3" t="n"/>
      <c r="F4" s="3" t="n"/>
    </row>
    <row r="5" ht="44" customHeight="1">
      <c r="A5" s="3" t="n"/>
      <c r="B5" s="7" t="inlineStr">
        <is>
          <t>Rules depend on your province or territory. Check the linked authority before relying on rent, deposit or notice assumptions.</t>
        </is>
      </c>
    </row>
    <row r="6" ht="27" customHeight="1">
      <c r="A6" s="3" t="n"/>
      <c r="B6" s="3" t="n"/>
      <c r="C6" s="3" t="n"/>
      <c r="D6" s="3" t="n"/>
      <c r="E6" s="3" t="n"/>
      <c r="F6" s="3" t="n"/>
    </row>
    <row r="7" ht="27" customHeight="1">
      <c r="A7" s="3" t="n"/>
      <c r="B7" s="3" t="inlineStr">
        <is>
          <t>Province or territory</t>
        </is>
      </c>
      <c r="C7" s="3" t="str">
        <f>'Your rentals'!C6</f>
        <v>British Columbia</v>
      </c>
    </row>
    <row r="8" ht="27" customHeight="1">
      <c r="A8" s="3" t="n"/>
      <c r="B8" s="3" t="inlineStr">
        <is>
          <t>Selected official URL (copy)</t>
        </is>
      </c>
      <c r="C8" s="24" t="str">
        <f>INDEX(E12:E24,MATCH(C7,B12:B24,0))</f>
        <v>https://www2.gov.bc.ca/gov/content/housing-tenancy/residential-tenancies</v>
      </c>
    </row>
    <row r="9" ht="27" customHeight="1">
      <c r="A9" s="3" t="n"/>
      <c r="B9" s="3" t="n"/>
    </row>
    <row r="10" ht="27" customHeight="1">
      <c r="A10" s="3" t="n"/>
      <c r="B10" s="3" t="n"/>
      <c r="C10" s="3" t="n"/>
      <c r="D10" s="3" t="n"/>
      <c r="E10" s="3" t="n"/>
      <c r="F10" s="3" t="n"/>
    </row>
    <row r="11" ht="27" customHeight="1">
      <c r="A11" s="3" t="n"/>
      <c r="B11" s="3" t="n"/>
      <c r="C11" s="3" t="n"/>
      <c r="D11" s="3" t="n"/>
      <c r="E11" s="3" t="n"/>
      <c r="F11" s="3" t="n"/>
    </row>
    <row r="12" ht="40" customHeight="1">
      <c r="A12" s="3" t="n"/>
      <c r="B12" s="3" t="inlineStr">
        <is>
          <t>British Columbia</t>
        </is>
      </c>
      <c r="C12" s="25" t="inlineStr">
        <is>
          <t>Open official source</t>
        </is>
      </c>
      <c r="E12" s="22" t="inlineStr">
        <is>
          <t>https://www2.gov.bc.ca/gov/content/housing-tenancy/residential-tenancies</t>
        </is>
      </c>
    </row>
    <row r="13" ht="40" customHeight="1">
      <c r="A13" s="3" t="n"/>
      <c r="B13" s="3" t="inlineStr">
        <is>
          <t>Alberta</t>
        </is>
      </c>
      <c r="C13" s="25" t="inlineStr">
        <is>
          <t>Open official source</t>
        </is>
      </c>
      <c r="E13" s="22" t="inlineStr">
        <is>
          <t>https://www.alberta.ca/residential-tenancies</t>
        </is>
      </c>
    </row>
    <row r="14" ht="40" customHeight="1">
      <c r="A14" s="3" t="n"/>
      <c r="B14" s="3" t="inlineStr">
        <is>
          <t>Saskatchewan</t>
        </is>
      </c>
      <c r="C14" s="25" t="inlineStr">
        <is>
          <t>Open official source</t>
        </is>
      </c>
      <c r="E14" s="22" t="inlineStr">
        <is>
          <t>https://www.saskatchewan.ca/residents/housing-and-renting/renting-and-leasing</t>
        </is>
      </c>
    </row>
    <row r="15" ht="40" customHeight="1">
      <c r="A15" s="3" t="n"/>
      <c r="B15" s="3" t="inlineStr">
        <is>
          <t>Manitoba</t>
        </is>
      </c>
      <c r="C15" s="25" t="inlineStr">
        <is>
          <t>Open official source</t>
        </is>
      </c>
      <c r="E15" s="22" t="inlineStr">
        <is>
          <t>https://www.gov.mb.ca/cca/rtb/</t>
        </is>
      </c>
    </row>
    <row r="16" ht="40" customHeight="1">
      <c r="A16" s="3" t="n"/>
      <c r="B16" s="3" t="inlineStr">
        <is>
          <t>Ontario</t>
        </is>
      </c>
      <c r="C16" s="25" t="inlineStr">
        <is>
          <t>Open official source</t>
        </is>
      </c>
      <c r="E16" s="22" t="inlineStr">
        <is>
          <t>https://tribunalsontario.ca/ltb/</t>
        </is>
      </c>
    </row>
    <row r="17" ht="40" customHeight="1">
      <c r="A17" s="3" t="n"/>
      <c r="B17" s="3" t="inlineStr">
        <is>
          <t>Quebec</t>
        </is>
      </c>
      <c r="C17" s="25" t="inlineStr">
        <is>
          <t>Open official source</t>
        </is>
      </c>
      <c r="E17" s="22" t="inlineStr">
        <is>
          <t>https://www.tal.gouv.qc.ca/en</t>
        </is>
      </c>
    </row>
    <row r="18" ht="40" customHeight="1">
      <c r="A18" s="3" t="n"/>
      <c r="B18" s="3" t="inlineStr">
        <is>
          <t>New Brunswick</t>
        </is>
      </c>
      <c r="C18" s="25" t="inlineStr">
        <is>
          <t>Open official source</t>
        </is>
      </c>
      <c r="E18" s="22" t="inlineStr">
        <is>
          <t>https://www.gnb.ca/en/topic/family-home-community/housing-property/lease.html</t>
        </is>
      </c>
    </row>
    <row r="19" ht="40" customHeight="1">
      <c r="A19" s="3" t="n"/>
      <c r="B19" s="3" t="inlineStr">
        <is>
          <t>Nova Scotia</t>
        </is>
      </c>
      <c r="C19" s="25" t="inlineStr">
        <is>
          <t>Open official source</t>
        </is>
      </c>
      <c r="E19" s="22" t="inlineStr">
        <is>
          <t>https://novascotia.ca/residential-tenancies-tenants-and-landlords/</t>
        </is>
      </c>
    </row>
    <row r="20" ht="40" customHeight="1">
      <c r="A20" s="3" t="n"/>
      <c r="B20" s="3" t="inlineStr">
        <is>
          <t>Prince Edward Island</t>
        </is>
      </c>
      <c r="C20" s="25" t="inlineStr">
        <is>
          <t>Open official source</t>
        </is>
      </c>
      <c r="E20" s="22" t="inlineStr">
        <is>
          <t>https://peirentaloffice.ca/</t>
        </is>
      </c>
    </row>
    <row r="21" ht="40" customHeight="1">
      <c r="A21" s="3" t="n"/>
      <c r="B21" s="3" t="inlineStr">
        <is>
          <t>Newfoundland and Labrador</t>
        </is>
      </c>
      <c r="C21" s="25" t="inlineStr">
        <is>
          <t>Open official source</t>
        </is>
      </c>
      <c r="E21" s="22" t="inlineStr">
        <is>
          <t>https://www.gov.nl.ca/gs/landlord-tenant/</t>
        </is>
      </c>
    </row>
    <row r="22" ht="40" customHeight="1">
      <c r="A22" s="3" t="n"/>
      <c r="B22" s="3" t="inlineStr">
        <is>
          <t>Yukon</t>
        </is>
      </c>
      <c r="C22" s="25" t="inlineStr">
        <is>
          <t>Open official source</t>
        </is>
      </c>
      <c r="E22" s="22" t="inlineStr">
        <is>
          <t>https://yukon.ca/en/places/residential-tenancies-office-location-and-hours</t>
        </is>
      </c>
    </row>
    <row r="23" ht="40" customHeight="1">
      <c r="A23" s="3" t="n"/>
      <c r="B23" s="3" t="inlineStr">
        <is>
          <t>Northwest Territories</t>
        </is>
      </c>
      <c r="C23" s="25" t="inlineStr">
        <is>
          <t>Open official source</t>
        </is>
      </c>
      <c r="E23" s="22" t="inlineStr">
        <is>
          <t>https://www.justice.gov.nt.ca/en/boards-agencies/rental-office/</t>
        </is>
      </c>
    </row>
    <row r="24" ht="40" customHeight="1">
      <c r="A24" s="3" t="n"/>
      <c r="B24" s="3" t="inlineStr">
        <is>
          <t>Nunavut</t>
        </is>
      </c>
      <c r="C24" s="25" t="inlineStr">
        <is>
          <t>Open official source</t>
        </is>
      </c>
      <c r="E24" s="22" t="inlineStr">
        <is>
          <t>https://www.nunavutlegislation.ca/en/consolidated-law/residential-tenancies-act-official-consolidation</t>
        </is>
      </c>
    </row>
    <row r="25" ht="27" customHeight="1">
      <c r="A25" s="3" t="n"/>
      <c r="B25" s="3" t="n"/>
      <c r="C25" s="3" t="n"/>
      <c r="D25" s="3" t="n"/>
      <c r="E25" s="3" t="n"/>
      <c r="F25" s="3" t="n"/>
    </row>
    <row r="26" ht="25" customHeight="1">
      <c r="A26" s="3" t="n"/>
      <c r="B26" s="12" t="inlineStr">
        <is>
          <t>WHAT WE ARE ASSUMING</t>
        </is>
      </c>
    </row>
    <row r="27" ht="44" customHeight="1">
      <c r="A27" s="3" t="n"/>
      <c r="B27" s="7" t="inlineStr">
        <is>
          <t>All amounts are Canadian dollars. Examples are fictional. These sheets compare the inputs you supply and do not determine mortgage, tax or tenancy eligibility.</t>
        </is>
      </c>
    </row>
    <row r="28" ht="27" customHeight="1">
      <c r="A28" s="3" t="n"/>
      <c r="B28" s="3" t="n"/>
      <c r="C28" s="3" t="n"/>
      <c r="D28" s="3" t="n"/>
      <c r="E28" s="3" t="n"/>
      <c r="F28" s="3" t="n"/>
    </row>
    <row r="29" ht="27" customHeight="1">
      <c r="A29" s="3" t="n"/>
      <c r="B29" s="3" t="inlineStr">
        <is>
          <t>FCAC: closing costs</t>
        </is>
      </c>
      <c r="C29" s="3" t="inlineStr">
        <is>
          <t>Read the official guidance</t>
        </is>
      </c>
    </row>
    <row r="30" ht="27" customHeight="1">
      <c r="A30" s="3" t="n"/>
      <c r="B30" s="3" t="inlineStr">
        <is>
          <t>CRA: Home Buyers’ Plan</t>
        </is>
      </c>
      <c r="C30" s="3" t="inlineStr">
        <is>
          <t>Read the official guidance</t>
        </is>
      </c>
    </row>
    <row r="31" ht="27" customHeight="1">
      <c r="A31" s="3" t="n"/>
      <c r="B31" s="3" t="inlineStr">
        <is>
          <t>CRA: FHSA</t>
        </is>
      </c>
      <c r="C31" s="3" t="inlineStr">
        <is>
          <t>Read the official guidance</t>
        </is>
      </c>
    </row>
    <row r="32" ht="27" customHeight="1">
      <c r="A32" s="3" t="n"/>
      <c r="B32" s="3" t="inlineStr">
        <is>
          <t>CMHC: rent increases</t>
        </is>
      </c>
      <c r="C32" s="3" t="inlineStr">
        <is>
          <t>Read the official guidance</t>
        </is>
      </c>
    </row>
    <row r="33" ht="27" customHeight="1">
      <c r="A33" s="3" t="n"/>
      <c r="B33" s="3" t="n"/>
      <c r="C33" s="3" t="n"/>
      <c r="D33" s="3" t="n"/>
      <c r="E33" s="3" t="n"/>
      <c r="F33" s="3" t="n"/>
    </row>
    <row r="34" ht="38" customHeight="1">
      <c r="A34" s="3" t="n"/>
      <c r="B34" s="7" t="inlineStr">
        <is>
          <t>Sources checked September 24, 2026. Local links identify the responsible authority; no provincial limit is assumed.</t>
        </is>
      </c>
    </row>
    <row r="35" ht="27" customHeight="1">
      <c r="A35" s="3" t="n"/>
      <c r="B35" s="3" t="n"/>
      <c r="C35" s="3" t="n"/>
      <c r="D35" s="3" t="n"/>
      <c r="E35" s="3" t="n"/>
      <c r="F35" s="3" t="n"/>
    </row>
    <row r="36" ht="27" customHeight="1">
      <c r="A36" s="3" t="n"/>
      <c r="B36" s="3" t="n"/>
      <c r="C36" s="3" t="n"/>
      <c r="D36" s="3" t="n"/>
      <c r="E36" s="3" t="n"/>
      <c r="F36" s="3" t="n"/>
    </row>
  </sheetData>
  <mergeCells count="38">
    <mergeCell ref="E12:F12"/>
    <mergeCell ref="C24:D24"/>
    <mergeCell ref="E24:F24"/>
    <mergeCell ref="C15:D15"/>
    <mergeCell ref="B3:F3"/>
    <mergeCell ref="C7:F7"/>
    <mergeCell ref="C14:D14"/>
    <mergeCell ref="E23:F23"/>
    <mergeCell ref="E14:F14"/>
    <mergeCell ref="C32:F32"/>
    <mergeCell ref="E17:F17"/>
    <mergeCell ref="B27:F27"/>
    <mergeCell ref="C20:D20"/>
    <mergeCell ref="E20:F20"/>
    <mergeCell ref="C16:D16"/>
    <mergeCell ref="B2:F2"/>
    <mergeCell ref="E19:F19"/>
    <mergeCell ref="C30:F30"/>
    <mergeCell ref="E13:F13"/>
    <mergeCell ref="C22:D22"/>
    <mergeCell ref="C12:D12"/>
    <mergeCell ref="C21:D21"/>
    <mergeCell ref="E15:F15"/>
    <mergeCell ref="B34:F34"/>
    <mergeCell ref="C8:F9"/>
    <mergeCell ref="C29:F29"/>
    <mergeCell ref="C17:D17"/>
    <mergeCell ref="C23:D23"/>
    <mergeCell ref="C31:F31"/>
    <mergeCell ref="E16:F16"/>
    <mergeCell ref="C19:D19"/>
    <mergeCell ref="B5:F5"/>
    <mergeCell ref="E22:F22"/>
    <mergeCell ref="C13:D13"/>
    <mergeCell ref="C18:D18"/>
    <mergeCell ref="E18:F18"/>
    <mergeCell ref="B26:F26"/>
    <mergeCell ref="E21:F21"/>
  </mergeCells>
  <hyperlinks>
    <hyperlink xmlns:r="http://schemas.openxmlformats.org/officeDocument/2006/relationships" ref="C12" r:id="rId1"/>
    <hyperlink xmlns:r="http://schemas.openxmlformats.org/officeDocument/2006/relationships" ref="C13" r:id="rId2"/>
    <hyperlink xmlns:r="http://schemas.openxmlformats.org/officeDocument/2006/relationships" ref="C14" r:id="rId3"/>
    <hyperlink xmlns:r="http://schemas.openxmlformats.org/officeDocument/2006/relationships" ref="C15" r:id="rId4"/>
    <hyperlink xmlns:r="http://schemas.openxmlformats.org/officeDocument/2006/relationships" ref="C16" r:id="rId5"/>
    <hyperlink xmlns:r="http://schemas.openxmlformats.org/officeDocument/2006/relationships" ref="C17" r:id="rId6"/>
    <hyperlink xmlns:r="http://schemas.openxmlformats.org/officeDocument/2006/relationships" ref="C18" r:id="rId7"/>
    <hyperlink xmlns:r="http://schemas.openxmlformats.org/officeDocument/2006/relationships" ref="C19" r:id="rId8"/>
    <hyperlink xmlns:r="http://schemas.openxmlformats.org/officeDocument/2006/relationships" ref="C20" r:id="rId9"/>
    <hyperlink xmlns:r="http://schemas.openxmlformats.org/officeDocument/2006/relationships" ref="C21" r:id="rId10"/>
    <hyperlink xmlns:r="http://schemas.openxmlformats.org/officeDocument/2006/relationships" ref="C22" r:id="rId11"/>
    <hyperlink xmlns:r="http://schemas.openxmlformats.org/officeDocument/2006/relationships" ref="C23" r:id="rId12"/>
    <hyperlink xmlns:r="http://schemas.openxmlformats.org/officeDocument/2006/relationships" ref="C24" r:id="rId13"/>
    <hyperlink xmlns:r="http://schemas.openxmlformats.org/officeDocument/2006/relationships" ref="C29" r:id="rId14"/>
    <hyperlink xmlns:r="http://schemas.openxmlformats.org/officeDocument/2006/relationships" ref="C30" r:id="rId15"/>
    <hyperlink xmlns:r="http://schemas.openxmlformats.org/officeDocument/2006/relationships" ref="C31" r:id="rId16"/>
    <hyperlink xmlns:r="http://schemas.openxmlformats.org/officeDocument/2006/relationships" ref="C32" r:id="rId17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2026-09-25T03:31:26Z</dcterms:created>
  <dcterms:modified xmlns:dcterms="http://purl.org/dc/terms/" xmlns:xsi="http://www.w3.org/2001/XMLSchema-instance" xsi:type="dcterms:W3CDTF">2026-09-25T03:31:27Z</dcterms:modified>
</cp:coreProperties>
</file>